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FE32F39-6383-41D7-85E3-775A625899D3}" xr6:coauthVersionLast="36" xr6:coauthVersionMax="47" xr10:uidLastSave="{00000000-0000-0000-0000-000000000000}"/>
  <bookViews>
    <workbookView xWindow="0" yWindow="0" windowWidth="19200" windowHeight="8130" tabRatio="951" activeTab="1" xr2:uid="{00000000-000D-0000-FFFF-FFFF00000000}"/>
  </bookViews>
  <sheets>
    <sheet name="Overview" sheetId="22" r:id="rId1"/>
    <sheet name="Summary of all kit Items" sheetId="28" r:id="rId2"/>
    <sheet name="Hygiene Kit" sheetId="29" r:id="rId3"/>
    <sheet name="Dignity Kit" sheetId="21" r:id="rId4"/>
    <sheet name="Winterization Kit" sheetId="30" r:id="rId5"/>
    <sheet name="Shelter Kit" sheetId="31" r:id="rId6"/>
    <sheet name="Life Saving-NFI Kits " sheetId="34" r:id="rId7"/>
    <sheet name="Life Saving-Kitchen Kits" sheetId="32" r:id="rId8"/>
    <sheet name="Education Kit-Boys" sheetId="33" r:id="rId9"/>
    <sheet name="Education Kits-Girls" sheetId="35" r:id="rId10"/>
    <sheet name="MHM Kit" sheetId="27" r:id="rId11"/>
  </sheets>
  <externalReferences>
    <externalReference r:id="rId12"/>
  </externalReferences>
  <definedNames>
    <definedName name="_xlnm._FilterDatabase" localSheetId="3" hidden="1">'Dignity Kit'!$A$3:$H$28</definedName>
    <definedName name="_xlnm._FilterDatabase" localSheetId="8" hidden="1">'Education Kit-Boys'!$A$2:$I$28</definedName>
    <definedName name="_xlnm._FilterDatabase" localSheetId="2" hidden="1">'Hygiene Kit'!$A$3:$H$26</definedName>
    <definedName name="_xlnm._FilterDatabase" localSheetId="6" hidden="1">'Life Saving-NFI Kits '!$A$2:$H$2</definedName>
    <definedName name="_xlnm._FilterDatabase" localSheetId="1" hidden="1">'Summary of all kit Items'!$A$3:$H$96</definedName>
    <definedName name="_xlnm._FilterDatabase" localSheetId="4" hidden="1">'Winterization Kit'!$A$2:$H$2</definedName>
    <definedName name="_xlnm.Print_Area" localSheetId="10">'MHM Kit'!$A$1:$H$26</definedName>
    <definedName name="_xlnm.Print_Titles" localSheetId="2">'Hygiene Kit'!$3:$3</definedName>
    <definedName name="_xlnm.Print_Titles" localSheetId="10">'MHM Kit'!$A:$C</definedName>
    <definedName name="_xlnm.Print_Titles" localSheetId="1">'Summary of all kit Items'!$3:$3</definedName>
    <definedName name="_xlnm.Print_Titles" localSheetId="4">'Winterization Kit'!$2:$2</definedName>
    <definedName name="ValidStatus">[1]Guidance!$E$6:$E$11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7" l="1"/>
  <c r="F12" i="27"/>
  <c r="G12" i="27" s="1"/>
  <c r="I11" i="28"/>
  <c r="I81" i="28"/>
  <c r="C16" i="22"/>
  <c r="C15" i="22"/>
  <c r="C14" i="22"/>
  <c r="F23" i="30"/>
  <c r="H88" i="28"/>
  <c r="F9" i="34"/>
  <c r="G9" i="34" s="1"/>
  <c r="H9" i="34"/>
  <c r="C21" i="30"/>
  <c r="C22" i="30"/>
  <c r="H81" i="28" l="1"/>
  <c r="C14" i="21"/>
  <c r="C15" i="29"/>
  <c r="C18" i="35"/>
  <c r="C19" i="35"/>
  <c r="C20" i="35"/>
  <c r="C21" i="35"/>
  <c r="C22" i="35"/>
  <c r="F4" i="29" l="1"/>
  <c r="F5" i="29"/>
  <c r="G5" i="29" s="1"/>
  <c r="G4" i="29" l="1"/>
  <c r="C21" i="27"/>
  <c r="C22" i="27"/>
  <c r="C20" i="27"/>
  <c r="C32" i="35"/>
  <c r="C33" i="35"/>
  <c r="C31" i="35"/>
  <c r="C31" i="33"/>
  <c r="C32" i="33"/>
  <c r="C30" i="33"/>
  <c r="C18" i="32"/>
  <c r="C19" i="32"/>
  <c r="C17" i="32"/>
  <c r="C15" i="34"/>
  <c r="C16" i="34"/>
  <c r="C14" i="34"/>
  <c r="C16" i="31"/>
  <c r="C17" i="31"/>
  <c r="C15" i="31"/>
  <c r="C30" i="30"/>
  <c r="C31" i="30"/>
  <c r="C29" i="30"/>
  <c r="C32" i="21"/>
  <c r="C33" i="21"/>
  <c r="C31" i="21"/>
  <c r="C31" i="29"/>
  <c r="C30" i="29"/>
  <c r="C29" i="29"/>
  <c r="I5" i="28" l="1"/>
  <c r="I6" i="28"/>
  <c r="I7" i="28"/>
  <c r="I8" i="28"/>
  <c r="I9" i="28"/>
  <c r="I10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I41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I71" i="28"/>
  <c r="I72" i="28"/>
  <c r="I73" i="28"/>
  <c r="I74" i="28"/>
  <c r="I75" i="28"/>
  <c r="I76" i="28"/>
  <c r="I77" i="28"/>
  <c r="I78" i="28"/>
  <c r="I79" i="28"/>
  <c r="I80" i="28"/>
  <c r="I82" i="28"/>
  <c r="I83" i="28"/>
  <c r="I84" i="28"/>
  <c r="I85" i="28"/>
  <c r="I86" i="28"/>
  <c r="I87" i="28"/>
  <c r="I88" i="28"/>
  <c r="I89" i="28"/>
  <c r="I90" i="28"/>
  <c r="I91" i="28"/>
  <c r="I92" i="28"/>
  <c r="I93" i="28"/>
  <c r="I4" i="28"/>
  <c r="C5" i="27"/>
  <c r="C6" i="27"/>
  <c r="C7" i="27"/>
  <c r="C8" i="27"/>
  <c r="C9" i="27"/>
  <c r="C10" i="27"/>
  <c r="C11" i="27"/>
  <c r="C13" i="27"/>
  <c r="C14" i="27"/>
  <c r="C15" i="27"/>
  <c r="C4" i="27"/>
  <c r="C5" i="35"/>
  <c r="C25" i="35"/>
  <c r="C24" i="35"/>
  <c r="C17" i="35"/>
  <c r="C16" i="35"/>
  <c r="C15" i="35"/>
  <c r="C14" i="35"/>
  <c r="C13" i="35"/>
  <c r="C10" i="35"/>
  <c r="C9" i="35"/>
  <c r="C8" i="35"/>
  <c r="C7" i="35"/>
  <c r="C6" i="35"/>
  <c r="C24" i="33"/>
  <c r="C25" i="33"/>
  <c r="C23" i="33"/>
  <c r="C20" i="33"/>
  <c r="C13" i="33"/>
  <c r="C14" i="33"/>
  <c r="C15" i="33"/>
  <c r="C16" i="33"/>
  <c r="C17" i="33"/>
  <c r="C18" i="33"/>
  <c r="C19" i="33"/>
  <c r="C21" i="33"/>
  <c r="C12" i="33"/>
  <c r="C5" i="33"/>
  <c r="C6" i="33"/>
  <c r="C7" i="33"/>
  <c r="C8" i="33"/>
  <c r="C9" i="33"/>
  <c r="C10" i="33"/>
  <c r="C4" i="33"/>
  <c r="C4" i="34"/>
  <c r="C5" i="34"/>
  <c r="C6" i="34"/>
  <c r="C7" i="34"/>
  <c r="C8" i="34"/>
  <c r="C9" i="34"/>
  <c r="C3" i="34"/>
  <c r="C4" i="32"/>
  <c r="C5" i="32"/>
  <c r="C6" i="32"/>
  <c r="C7" i="32"/>
  <c r="C8" i="32"/>
  <c r="C9" i="32"/>
  <c r="C10" i="32"/>
  <c r="C11" i="32"/>
  <c r="C12" i="32"/>
  <c r="C3" i="32"/>
  <c r="C4" i="31"/>
  <c r="C5" i="31"/>
  <c r="C6" i="31"/>
  <c r="C7" i="31"/>
  <c r="C8" i="31"/>
  <c r="C9" i="31"/>
  <c r="C10" i="31"/>
  <c r="C3" i="31"/>
  <c r="C4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3" i="30"/>
  <c r="C3" i="30"/>
  <c r="C5" i="21"/>
  <c r="C6" i="21"/>
  <c r="C7" i="21"/>
  <c r="C8" i="21"/>
  <c r="C9" i="21"/>
  <c r="C10" i="21"/>
  <c r="C11" i="21"/>
  <c r="C12" i="21"/>
  <c r="C13" i="21"/>
  <c r="C15" i="21"/>
  <c r="C16" i="21"/>
  <c r="C17" i="21"/>
  <c r="C18" i="21"/>
  <c r="C19" i="21"/>
  <c r="C20" i="21"/>
  <c r="C21" i="21"/>
  <c r="C22" i="21"/>
  <c r="C23" i="21"/>
  <c r="C24" i="21"/>
  <c r="C25" i="21"/>
  <c r="C4" i="21"/>
  <c r="C5" i="29"/>
  <c r="C6" i="29"/>
  <c r="C7" i="29"/>
  <c r="C8" i="29"/>
  <c r="C9" i="29"/>
  <c r="C10" i="29"/>
  <c r="C11" i="29"/>
  <c r="C12" i="29"/>
  <c r="C13" i="29"/>
  <c r="C14" i="29"/>
  <c r="C16" i="29"/>
  <c r="C17" i="29"/>
  <c r="C18" i="29"/>
  <c r="C19" i="29"/>
  <c r="C20" i="29"/>
  <c r="C21" i="29"/>
  <c r="C22" i="29"/>
  <c r="C23" i="29"/>
  <c r="C4" i="29"/>
  <c r="F3" i="32"/>
  <c r="F3" i="31"/>
  <c r="F3" i="30"/>
  <c r="H4" i="21"/>
  <c r="F4" i="21"/>
  <c r="H4" i="29"/>
  <c r="H5" i="28"/>
  <c r="H6" i="28"/>
  <c r="H7" i="28"/>
  <c r="H8" i="28"/>
  <c r="H9" i="28"/>
  <c r="H10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H63" i="28"/>
  <c r="H64" i="28"/>
  <c r="H65" i="28"/>
  <c r="H66" i="28"/>
  <c r="H67" i="28"/>
  <c r="H68" i="28"/>
  <c r="H69" i="28"/>
  <c r="H70" i="28"/>
  <c r="H71" i="28"/>
  <c r="H72" i="28"/>
  <c r="H73" i="28"/>
  <c r="H74" i="28"/>
  <c r="H75" i="28"/>
  <c r="H76" i="28"/>
  <c r="H77" i="28"/>
  <c r="H78" i="28"/>
  <c r="H79" i="28"/>
  <c r="H80" i="28"/>
  <c r="H82" i="28"/>
  <c r="H83" i="28"/>
  <c r="H84" i="28"/>
  <c r="H85" i="28"/>
  <c r="H86" i="28"/>
  <c r="H87" i="28"/>
  <c r="H89" i="28"/>
  <c r="H90" i="28"/>
  <c r="H91" i="28"/>
  <c r="H92" i="28"/>
  <c r="H93" i="28"/>
  <c r="H4" i="28"/>
  <c r="H5" i="27"/>
  <c r="H6" i="27"/>
  <c r="H7" i="27"/>
  <c r="H8" i="27"/>
  <c r="H9" i="27"/>
  <c r="H10" i="27"/>
  <c r="H11" i="27"/>
  <c r="H13" i="27"/>
  <c r="H14" i="27"/>
  <c r="H15" i="27"/>
  <c r="H4" i="27"/>
  <c r="F5" i="27"/>
  <c r="G5" i="27" s="1"/>
  <c r="F6" i="27"/>
  <c r="G6" i="27" s="1"/>
  <c r="F7" i="27"/>
  <c r="G7" i="27" s="1"/>
  <c r="F8" i="27"/>
  <c r="G8" i="27" s="1"/>
  <c r="F9" i="27"/>
  <c r="G9" i="27" s="1"/>
  <c r="F10" i="27"/>
  <c r="G10" i="27" s="1"/>
  <c r="F11" i="27"/>
  <c r="G11" i="27" s="1"/>
  <c r="F13" i="27"/>
  <c r="G13" i="27" s="1"/>
  <c r="F14" i="27"/>
  <c r="G14" i="27" s="1"/>
  <c r="F15" i="27"/>
  <c r="G15" i="27" s="1"/>
  <c r="F4" i="27"/>
  <c r="F21" i="35"/>
  <c r="G21" i="35" s="1"/>
  <c r="H6" i="35"/>
  <c r="H7" i="35"/>
  <c r="H8" i="35"/>
  <c r="H9" i="35"/>
  <c r="H10" i="35"/>
  <c r="H11" i="35"/>
  <c r="H13" i="35"/>
  <c r="H14" i="35"/>
  <c r="H15" i="35"/>
  <c r="H16" i="35"/>
  <c r="H17" i="35"/>
  <c r="H18" i="35"/>
  <c r="H19" i="35"/>
  <c r="H20" i="35"/>
  <c r="H21" i="35"/>
  <c r="H22" i="35"/>
  <c r="H24" i="35"/>
  <c r="H25" i="35"/>
  <c r="H26" i="35"/>
  <c r="H5" i="35"/>
  <c r="F6" i="35"/>
  <c r="F7" i="35"/>
  <c r="F8" i="35"/>
  <c r="F9" i="35"/>
  <c r="F10" i="35"/>
  <c r="F11" i="35"/>
  <c r="F13" i="35"/>
  <c r="F14" i="35"/>
  <c r="F15" i="35"/>
  <c r="F16" i="35"/>
  <c r="F17" i="35"/>
  <c r="F18" i="35"/>
  <c r="F19" i="35"/>
  <c r="F20" i="35"/>
  <c r="F22" i="35"/>
  <c r="F24" i="35"/>
  <c r="F25" i="35"/>
  <c r="F26" i="35"/>
  <c r="F5" i="35"/>
  <c r="H5" i="33"/>
  <c r="H6" i="33"/>
  <c r="H7" i="33"/>
  <c r="H8" i="33"/>
  <c r="H9" i="33"/>
  <c r="H10" i="33"/>
  <c r="H12" i="33"/>
  <c r="H13" i="33"/>
  <c r="H14" i="33"/>
  <c r="H15" i="33"/>
  <c r="H16" i="33"/>
  <c r="H17" i="33"/>
  <c r="H18" i="33"/>
  <c r="H19" i="33"/>
  <c r="H20" i="33"/>
  <c r="H21" i="33"/>
  <c r="H23" i="33"/>
  <c r="H24" i="33"/>
  <c r="H25" i="33"/>
  <c r="H4" i="33"/>
  <c r="F5" i="33"/>
  <c r="F6" i="33"/>
  <c r="F7" i="33"/>
  <c r="F8" i="33"/>
  <c r="F9" i="33"/>
  <c r="F10" i="33"/>
  <c r="F12" i="33"/>
  <c r="F13" i="33"/>
  <c r="F14" i="33"/>
  <c r="F15" i="33"/>
  <c r="F16" i="33"/>
  <c r="F17" i="33"/>
  <c r="F18" i="33"/>
  <c r="F19" i="33"/>
  <c r="F20" i="33"/>
  <c r="G20" i="33" s="1"/>
  <c r="F21" i="33"/>
  <c r="F23" i="33"/>
  <c r="F24" i="33"/>
  <c r="F25" i="33"/>
  <c r="F4" i="33"/>
  <c r="H4" i="34"/>
  <c r="H5" i="34"/>
  <c r="H6" i="34"/>
  <c r="H7" i="34"/>
  <c r="H8" i="34"/>
  <c r="H3" i="34"/>
  <c r="F4" i="34"/>
  <c r="G4" i="34" s="1"/>
  <c r="F5" i="34"/>
  <c r="G5" i="34" s="1"/>
  <c r="F6" i="34"/>
  <c r="G6" i="34" s="1"/>
  <c r="F7" i="34"/>
  <c r="G7" i="34" s="1"/>
  <c r="F8" i="34"/>
  <c r="G8" i="34" s="1"/>
  <c r="F3" i="34"/>
  <c r="H4" i="32"/>
  <c r="H5" i="32"/>
  <c r="H6" i="32"/>
  <c r="H7" i="32"/>
  <c r="H8" i="32"/>
  <c r="H9" i="32"/>
  <c r="H10" i="32"/>
  <c r="H11" i="32"/>
  <c r="H12" i="32"/>
  <c r="H3" i="32"/>
  <c r="H4" i="31"/>
  <c r="H5" i="31"/>
  <c r="H6" i="31"/>
  <c r="H7" i="31"/>
  <c r="H8" i="31"/>
  <c r="H9" i="31"/>
  <c r="H10" i="31"/>
  <c r="H3" i="31"/>
  <c r="H4" i="30"/>
  <c r="H5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3" i="30"/>
  <c r="H5" i="2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5" i="29"/>
  <c r="H6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F6" i="29"/>
  <c r="F7" i="29"/>
  <c r="G7" i="29" s="1"/>
  <c r="F8" i="29"/>
  <c r="G8" i="29" s="1"/>
  <c r="F9" i="29"/>
  <c r="G9" i="29" s="1"/>
  <c r="F10" i="29"/>
  <c r="G10" i="29" s="1"/>
  <c r="F11" i="29"/>
  <c r="G11" i="29" s="1"/>
  <c r="F12" i="29"/>
  <c r="G12" i="29" s="1"/>
  <c r="F13" i="29"/>
  <c r="G13" i="29" s="1"/>
  <c r="F14" i="29"/>
  <c r="G14" i="29" s="1"/>
  <c r="F15" i="29"/>
  <c r="G15" i="29" s="1"/>
  <c r="F16" i="29"/>
  <c r="G16" i="29" s="1"/>
  <c r="F17" i="29"/>
  <c r="G17" i="29" s="1"/>
  <c r="F18" i="29"/>
  <c r="G18" i="29" s="1"/>
  <c r="F19" i="29"/>
  <c r="G19" i="29" s="1"/>
  <c r="F20" i="29"/>
  <c r="G20" i="29" s="1"/>
  <c r="F21" i="29"/>
  <c r="G21" i="29" s="1"/>
  <c r="F22" i="29"/>
  <c r="G22" i="29" s="1"/>
  <c r="F23" i="29"/>
  <c r="G23" i="29" s="1"/>
  <c r="F12" i="32"/>
  <c r="G12" i="32" s="1"/>
  <c r="F4" i="32"/>
  <c r="G4" i="32" s="1"/>
  <c r="F5" i="32"/>
  <c r="G5" i="32" s="1"/>
  <c r="F6" i="32"/>
  <c r="G6" i="32" s="1"/>
  <c r="F7" i="32"/>
  <c r="G7" i="32" s="1"/>
  <c r="F8" i="32"/>
  <c r="G8" i="32" s="1"/>
  <c r="F9" i="32"/>
  <c r="G9" i="32" s="1"/>
  <c r="F10" i="32"/>
  <c r="G10" i="32" s="1"/>
  <c r="F11" i="32"/>
  <c r="G11" i="32" s="1"/>
  <c r="F4" i="31"/>
  <c r="G4" i="31" s="1"/>
  <c r="F5" i="31"/>
  <c r="G5" i="31" s="1"/>
  <c r="F6" i="31"/>
  <c r="G6" i="31" s="1"/>
  <c r="F7" i="31"/>
  <c r="G7" i="31" s="1"/>
  <c r="F8" i="31"/>
  <c r="G8" i="31" s="1"/>
  <c r="F9" i="31"/>
  <c r="G9" i="31" s="1"/>
  <c r="F10" i="31"/>
  <c r="G10" i="31" s="1"/>
  <c r="F4" i="30"/>
  <c r="G4" i="30" s="1"/>
  <c r="F5" i="30"/>
  <c r="G5" i="30" s="1"/>
  <c r="F6" i="30"/>
  <c r="G6" i="30" s="1"/>
  <c r="F7" i="30"/>
  <c r="G7" i="30" s="1"/>
  <c r="F8" i="30"/>
  <c r="G8" i="30" s="1"/>
  <c r="F9" i="30"/>
  <c r="G9" i="30" s="1"/>
  <c r="F10" i="30"/>
  <c r="G10" i="30" s="1"/>
  <c r="F11" i="30"/>
  <c r="G11" i="30" s="1"/>
  <c r="F12" i="30"/>
  <c r="G12" i="30" s="1"/>
  <c r="F13" i="30"/>
  <c r="G13" i="30" s="1"/>
  <c r="F14" i="30"/>
  <c r="G14" i="30" s="1"/>
  <c r="F15" i="30"/>
  <c r="G15" i="30" s="1"/>
  <c r="F16" i="30"/>
  <c r="G16" i="30" s="1"/>
  <c r="F17" i="30"/>
  <c r="G17" i="30" s="1"/>
  <c r="F18" i="30"/>
  <c r="G18" i="30" s="1"/>
  <c r="F19" i="30"/>
  <c r="G19" i="30" s="1"/>
  <c r="F20" i="30"/>
  <c r="G20" i="30" s="1"/>
  <c r="F21" i="30"/>
  <c r="G21" i="30" s="1"/>
  <c r="F22" i="30"/>
  <c r="G22" i="30" s="1"/>
  <c r="G23" i="30"/>
  <c r="F5" i="21"/>
  <c r="G5" i="21" s="1"/>
  <c r="F6" i="21"/>
  <c r="G6" i="21" s="1"/>
  <c r="F7" i="21"/>
  <c r="G7" i="21" s="1"/>
  <c r="F8" i="21"/>
  <c r="G8" i="21" s="1"/>
  <c r="F9" i="21"/>
  <c r="G9" i="21" s="1"/>
  <c r="F10" i="21"/>
  <c r="G10" i="21" s="1"/>
  <c r="F11" i="21"/>
  <c r="G11" i="21" s="1"/>
  <c r="F12" i="21"/>
  <c r="G12" i="21" s="1"/>
  <c r="F13" i="21"/>
  <c r="G13" i="21" s="1"/>
  <c r="F14" i="21"/>
  <c r="G14" i="21" s="1"/>
  <c r="F15" i="21"/>
  <c r="G15" i="21" s="1"/>
  <c r="F16" i="21"/>
  <c r="G16" i="21" s="1"/>
  <c r="F17" i="21"/>
  <c r="G17" i="21" s="1"/>
  <c r="F18" i="21"/>
  <c r="G18" i="21" s="1"/>
  <c r="F19" i="21"/>
  <c r="G19" i="21" s="1"/>
  <c r="F20" i="21"/>
  <c r="G20" i="21" s="1"/>
  <c r="F21" i="21"/>
  <c r="G21" i="21" s="1"/>
  <c r="F22" i="21"/>
  <c r="G22" i="21" s="1"/>
  <c r="F23" i="21"/>
  <c r="G23" i="21" s="1"/>
  <c r="F24" i="21"/>
  <c r="G24" i="21" s="1"/>
  <c r="F25" i="21"/>
  <c r="G25" i="21" s="1"/>
  <c r="G4" i="27" l="1"/>
  <c r="G3" i="34"/>
  <c r="G10" i="34" s="1"/>
  <c r="G11" i="34" s="1"/>
  <c r="G12" i="34" s="1"/>
  <c r="D8" i="22" s="1"/>
  <c r="G3" i="31"/>
  <c r="G11" i="31" s="1"/>
  <c r="G3" i="32"/>
  <c r="G13" i="32" s="1"/>
  <c r="G14" i="32" s="1"/>
  <c r="G15" i="32" s="1"/>
  <c r="D9" i="22" s="1"/>
  <c r="G3" i="30"/>
  <c r="G24" i="30" s="1"/>
  <c r="G25" i="30" s="1"/>
  <c r="G26" i="30" s="1"/>
  <c r="D6" i="22" s="1"/>
  <c r="G4" i="21"/>
  <c r="G26" i="21" s="1"/>
  <c r="G27" i="21" s="1"/>
  <c r="G28" i="21" s="1"/>
  <c r="D5" i="22" s="1"/>
  <c r="G6" i="29"/>
  <c r="G24" i="29" s="1"/>
  <c r="G25" i="29" s="1"/>
  <c r="G26" i="29" s="1"/>
  <c r="D4" i="22" s="1"/>
  <c r="H94" i="28"/>
  <c r="H95" i="28" s="1"/>
  <c r="H96" i="28" s="1"/>
  <c r="G26" i="35"/>
  <c r="G25" i="35"/>
  <c r="G24" i="35"/>
  <c r="G22" i="35"/>
  <c r="G20" i="35"/>
  <c r="G19" i="35"/>
  <c r="G18" i="35"/>
  <c r="G17" i="35"/>
  <c r="G16" i="35"/>
  <c r="G15" i="35"/>
  <c r="G14" i="35"/>
  <c r="G13" i="35"/>
  <c r="G11" i="35"/>
  <c r="G10" i="35"/>
  <c r="G9" i="35"/>
  <c r="G8" i="35"/>
  <c r="G7" i="35"/>
  <c r="G6" i="35"/>
  <c r="G5" i="35"/>
  <c r="G16" i="27" l="1"/>
  <c r="G17" i="27" s="1"/>
  <c r="G18" i="27" s="1"/>
  <c r="D12" i="22" s="1"/>
  <c r="G27" i="35"/>
  <c r="G28" i="35" s="1"/>
  <c r="G29" i="35" s="1"/>
  <c r="D11" i="22" s="1"/>
  <c r="G25" i="33" l="1"/>
  <c r="G24" i="33"/>
  <c r="G23" i="33"/>
  <c r="G21" i="33"/>
  <c r="G19" i="33"/>
  <c r="G18" i="33"/>
  <c r="G17" i="33"/>
  <c r="G16" i="33"/>
  <c r="G15" i="33"/>
  <c r="G14" i="33"/>
  <c r="G13" i="33"/>
  <c r="G12" i="33"/>
  <c r="G10" i="33"/>
  <c r="G9" i="33"/>
  <c r="G8" i="33"/>
  <c r="G7" i="33"/>
  <c r="G6" i="33"/>
  <c r="G5" i="33"/>
  <c r="G4" i="33"/>
  <c r="G26" i="33" l="1"/>
  <c r="G27" i="33" s="1"/>
  <c r="G28" i="33" s="1"/>
  <c r="D10" i="22" s="1"/>
  <c r="G12" i="31"/>
  <c r="G13" i="31" s="1"/>
  <c r="D7" i="22" s="1"/>
  <c r="A5" i="27"/>
  <c r="A6" i="27" s="1"/>
</calcChain>
</file>

<file path=xl/sharedStrings.xml><?xml version="1.0" encoding="utf-8"?>
<sst xmlns="http://schemas.openxmlformats.org/spreadsheetml/2006/main" count="753" uniqueCount="270">
  <si>
    <t>Unit</t>
  </si>
  <si>
    <t>Set</t>
  </si>
  <si>
    <t>Pair</t>
  </si>
  <si>
    <t>Pcs</t>
  </si>
  <si>
    <t>A</t>
  </si>
  <si>
    <t>Eraser</t>
  </si>
  <si>
    <t>B</t>
  </si>
  <si>
    <t>C</t>
  </si>
  <si>
    <t>Cost Per kit</t>
  </si>
  <si>
    <t>13% VAT</t>
  </si>
  <si>
    <t>Grand Total</t>
  </si>
  <si>
    <t>S. No.</t>
  </si>
  <si>
    <t>S.N.</t>
  </si>
  <si>
    <t>Description</t>
  </si>
  <si>
    <t>Cup with hem (Kachaura)- Stainless steel/rust proof</t>
  </si>
  <si>
    <t>Glass with hem- Stainless steel/rust proof</t>
  </si>
  <si>
    <t>Dadu- Stainless steel/rust proof</t>
  </si>
  <si>
    <t>Panyu (Spoon) Stainless steel/rust proof</t>
  </si>
  <si>
    <t>Maxi</t>
  </si>
  <si>
    <t>Shawl</t>
  </si>
  <si>
    <t>Items</t>
  </si>
  <si>
    <t>Handkerchief</t>
  </si>
  <si>
    <t>Description of Item</t>
  </si>
  <si>
    <t>Specificaiton</t>
  </si>
  <si>
    <t>Torch with batteries</t>
  </si>
  <si>
    <t>Medium size, operated with double AA batteries.</t>
  </si>
  <si>
    <t>Soft bristles, Easy to hold , standard Size</t>
  </si>
  <si>
    <t>Material: Non-woven; 3 ply ; Surgical standard; Single use; Size: Standard</t>
  </si>
  <si>
    <t>Hand Sanitizer</t>
  </si>
  <si>
    <t xml:space="preserve">Totebag with color print </t>
  </si>
  <si>
    <t>MHM Kit</t>
  </si>
  <si>
    <t>Dignity Kit</t>
  </si>
  <si>
    <t>Hygiene Kit</t>
  </si>
  <si>
    <t>Winterization Kit</t>
  </si>
  <si>
    <t>Shelter tool kits</t>
  </si>
  <si>
    <t>Qty</t>
  </si>
  <si>
    <t>S.No.</t>
  </si>
  <si>
    <t>Technical Specification</t>
  </si>
  <si>
    <t>Quantity</t>
  </si>
  <si>
    <t>Mentioned your quality ( Brand and size if any)</t>
  </si>
  <si>
    <t>Rate</t>
  </si>
  <si>
    <t>Amount</t>
  </si>
  <si>
    <t>piece</t>
  </si>
  <si>
    <t xml:space="preserve">Soap- for Laundry </t>
  </si>
  <si>
    <t xml:space="preserve">Detergent for Laundry </t>
  </si>
  <si>
    <t>pack</t>
  </si>
  <si>
    <t>Petticoat</t>
  </si>
  <si>
    <t>Cotton Free Size</t>
  </si>
  <si>
    <t>Piece</t>
  </si>
  <si>
    <t>Sari (Dhoti)-Women</t>
  </si>
  <si>
    <t>Sweater-Women</t>
  </si>
  <si>
    <t>Menstraul pad-Reuseable</t>
  </si>
  <si>
    <t>Sanitary Pad- (Disposable)</t>
  </si>
  <si>
    <t>Towel</t>
  </si>
  <si>
    <t>Torch light</t>
  </si>
  <si>
    <t>Nail Cutter</t>
  </si>
  <si>
    <t>Soap Box</t>
  </si>
  <si>
    <t>plastic, holds 100 gm soap</t>
  </si>
  <si>
    <t>Safety Pins</t>
  </si>
  <si>
    <t>Peg</t>
  </si>
  <si>
    <t>Nylone Rope</t>
  </si>
  <si>
    <t>roll</t>
  </si>
  <si>
    <t>Water Chlorination Agent</t>
  </si>
  <si>
    <t>Tablets</t>
  </si>
  <si>
    <t>Bucket without tap</t>
  </si>
  <si>
    <t>Mug</t>
  </si>
  <si>
    <t>Clothes Stariner/filter</t>
  </si>
  <si>
    <t>1 meter- fine cotton fabric to strain water</t>
  </si>
  <si>
    <t>Tarpaulin</t>
  </si>
  <si>
    <t>P-Foam (mattress)</t>
  </si>
  <si>
    <t>Solar lamp</t>
  </si>
  <si>
    <t>Mentioned your quality (Brand and size if any)</t>
  </si>
  <si>
    <t>Qty per kits</t>
  </si>
  <si>
    <t>Weight: 150gms (Local brand)-at least one year expiry date.</t>
  </si>
  <si>
    <t>Soft bristles, easy to hold</t>
  </si>
  <si>
    <t xml:space="preserve">100gsm, Shelf life- at least one year expiry date </t>
  </si>
  <si>
    <t>33 mg (over 2 year expiry period); example: Chlor or Aqua Tab</t>
  </si>
  <si>
    <t>Unit rate</t>
  </si>
  <si>
    <t>Total Amount</t>
  </si>
  <si>
    <t>For quality mentioned your brand that you offer</t>
  </si>
  <si>
    <t>Hand saw</t>
  </si>
  <si>
    <t>Carpenter hand saw, 400-450mm blade, lacquered, overall length 550mm±50mm; Blade thickness : 1 mm, protected against oxidation; Protective cardboard, teeth protection with hard plastic cover; 7 teeth per inch; Wooden dismountable handle, polished varnish hardwood</t>
  </si>
  <si>
    <t>Shovel</t>
  </si>
  <si>
    <t>Pressed carbon steel, hardened and tempered; Size: (295x225) mm, hole diameter: front side 36mm, back side 40 mm; Weight : 1000 gram without handle; Handel : Length 1070 mm, Smooth polished, varnished surfaces with Dry, strong and flexible wood.</t>
  </si>
  <si>
    <t>Machete</t>
  </si>
  <si>
    <t>Combination pliers</t>
  </si>
  <si>
    <t>Heavy duty Hot-forged carbon steel, side cutting pliers known as linemen pliers or side cutter; protected against corrosion with special paint; having gripping jaws, a cutting edge and insulating handel; Size 200 mm</t>
  </si>
  <si>
    <t>Claw hammer</t>
  </si>
  <si>
    <t>Carpenter hammer, head and handle, hammer head with flat and claw side: High carbon steel head, treated to achieve a martens tic structure, with dressed striking faces; Weight of head: 750 gram; Handel: Smooth polished, varnished surfaces with Dry, strong and flexible wood.</t>
  </si>
  <si>
    <t>Gall (crowbar) as a construction tool</t>
  </si>
  <si>
    <t>woven polypropylene; Size : 1300x400mm; Colour: White; All tools (1 to 7 items) should be packed in woven sack with eyelets and 4 mm dia nylon rope on top to tie</t>
  </si>
  <si>
    <t xml:space="preserve">Wollen Gloves </t>
  </si>
  <si>
    <t>With fleece inside for child</t>
  </si>
  <si>
    <t>With fleece inside for adult</t>
  </si>
  <si>
    <t>Small size (single color) for child- Upto 5 years</t>
  </si>
  <si>
    <t>Medium size (single color) for child- Upto 6-12 years</t>
  </si>
  <si>
    <t>Large size (single color)- For Adults</t>
  </si>
  <si>
    <t>Wollen Sweater/Cardigan</t>
  </si>
  <si>
    <t>S.No</t>
  </si>
  <si>
    <t>Description of Items</t>
  </si>
  <si>
    <t>Total amount</t>
  </si>
  <si>
    <t>Stationery:</t>
  </si>
  <si>
    <t>HB pencil without rubber</t>
  </si>
  <si>
    <t>Pc.</t>
  </si>
  <si>
    <t>Pencil sharpener (metallic), ordinary</t>
  </si>
  <si>
    <t>Ball point pen, clear blue</t>
  </si>
  <si>
    <t>Eraser, standard size, ordinary</t>
  </si>
  <si>
    <t>Geometric box (ordinary with basic instruments)</t>
  </si>
  <si>
    <t>Personal Hygiene item:</t>
  </si>
  <si>
    <t>Solar Study Lamp</t>
  </si>
  <si>
    <t>Handwashing Soap, Antibacterial soap bar, Weight: 100g (like or equvalant to savlon, dettol, lifebuoy, etc.) brand is not our preference</t>
  </si>
  <si>
    <t>PC.</t>
  </si>
  <si>
    <t>Uniform:</t>
  </si>
  <si>
    <t>Cloth for Pant, terry cotton, color: dark blue- Boys</t>
  </si>
  <si>
    <t>Mtr.</t>
  </si>
  <si>
    <t xml:space="preserve">Cloth for Shirt, terry cotton, color: sky blue- Boys </t>
  </si>
  <si>
    <t>School Backpack for 5-13 Age group</t>
  </si>
  <si>
    <t>total per kit</t>
  </si>
  <si>
    <t>VAT (13%)</t>
  </si>
  <si>
    <t>Brand offered</t>
  </si>
  <si>
    <t>Cost per kit</t>
  </si>
  <si>
    <t>Specification</t>
  </si>
  <si>
    <t>Ball Pen</t>
  </si>
  <si>
    <t>UoM</t>
  </si>
  <si>
    <t>Pencil</t>
  </si>
  <si>
    <t>Geometric Box</t>
  </si>
  <si>
    <t>Dinner plate (stainless steel/ rust proof)</t>
  </si>
  <si>
    <t>Inner dia. (mm) + 1%: 90; Depth mm: 36; minimum Weight (g): 75 per pcs; min thickness (mm): 1.2</t>
  </si>
  <si>
    <t>Inner dia. (mm) + 1%: 70/50; Depth mm: 80; minimum Weight (g): 50 per pcs; min thickness (mm): 1.2</t>
  </si>
  <si>
    <t xml:space="preserve">minimum Weight (g): 105 per pcs; </t>
  </si>
  <si>
    <t>Fleece blanket-used as bedsheet</t>
  </si>
  <si>
    <t>Thermal flask and container (Thermos)</t>
  </si>
  <si>
    <t>Fleece blanket - Audult</t>
  </si>
  <si>
    <t>Fleece blanket - Child</t>
  </si>
  <si>
    <t>Pick axe -( Gaichi)</t>
  </si>
  <si>
    <t xml:space="preserve">With wooden handel, Weight minimum: </t>
  </si>
  <si>
    <t xml:space="preserve">A-Class Dekchi - </t>
  </si>
  <si>
    <t>Dekchi Cover Stainless Steel</t>
  </si>
  <si>
    <t>B - Class Dekchi Stainless Steel</t>
  </si>
  <si>
    <t>C - Class Dekchi Stainless Steel</t>
  </si>
  <si>
    <t xml:space="preserve">Underwear, cotton, standard size- Boys - Boxer </t>
  </si>
  <si>
    <t>Mosquito Net</t>
  </si>
  <si>
    <t>Disposable Mask</t>
  </si>
  <si>
    <t>Copy - A4 Size</t>
  </si>
  <si>
    <t>Copy - B5 Size</t>
  </si>
  <si>
    <t>Hard back exercise book , 60 pages lining, 60 gsm, B5 size</t>
  </si>
  <si>
    <t>Pencil Sharpner</t>
  </si>
  <si>
    <t>Water Bottle</t>
  </si>
  <si>
    <t>Umbrella</t>
  </si>
  <si>
    <t>Soap - For Bathing</t>
  </si>
  <si>
    <t>Underwear</t>
  </si>
  <si>
    <t>Cloth for Pant</t>
  </si>
  <si>
    <t>Cloth for Shirt</t>
  </si>
  <si>
    <t>School bagpack</t>
  </si>
  <si>
    <t>Toothpaste - 100gsm</t>
  </si>
  <si>
    <t>Tooth Paste - 80 gsm</t>
  </si>
  <si>
    <t>Packaging Pag - Hygiene Kit</t>
  </si>
  <si>
    <t>Packaging Bag - Dignity Kit</t>
  </si>
  <si>
    <t>Packaging  SACK - Shelter tool Kit</t>
  </si>
  <si>
    <t>Remarks</t>
  </si>
  <si>
    <t xml:space="preserve">Contingency Kit Items </t>
  </si>
  <si>
    <t>SN</t>
  </si>
  <si>
    <t>Free size for adult women-good Quality</t>
  </si>
  <si>
    <t>For quality, mentioned your brand that you offer</t>
  </si>
  <si>
    <t>Life Saving-Kitchen kits</t>
  </si>
  <si>
    <t>Life Saving-NFI kits</t>
  </si>
  <si>
    <t>Education Kit-for Boys</t>
  </si>
  <si>
    <t>Education kit-for Girls</t>
  </si>
  <si>
    <t>Plain Soft Pollar fleece blanket. Thick and warm for winter.  length 150 cm, breadth 110 cm) Weight in KG: 600 Gm</t>
  </si>
  <si>
    <t xml:space="preserve">80gsm, Shelf life- at least one year expiry date </t>
  </si>
  <si>
    <t>100% fine cotton cloth with high absorbent capacity, pad must have at least 5 layer of absorbent cloth and one layer of waterproof polyurethane to make the pad leak proof, plastic snap button both wing ( to fold under the inside leg penty), Size: Min. 13" long and 4.2" wide,
1 Pad with 3 pcs cloth</t>
  </si>
  <si>
    <t>Width 110-115 cm, Length 5 m +- 5%; 100% cotton</t>
  </si>
  <si>
    <t>Woolen - Size: 72 x 36 inches (minimum)</t>
  </si>
  <si>
    <t>Total</t>
  </si>
  <si>
    <t>Rate
NPR - VAT Extra</t>
  </si>
  <si>
    <t xml:space="preserve">Name Of Supplier: </t>
  </si>
  <si>
    <t xml:space="preserve">Name of Contact Person: </t>
  </si>
  <si>
    <t xml:space="preserve">Date, Signature &amp; Stamp: </t>
  </si>
  <si>
    <t>Summary Of All Kit Items</t>
  </si>
  <si>
    <t>Annex 1</t>
  </si>
  <si>
    <t>Annex 1.1</t>
  </si>
  <si>
    <t>Annex 1.2</t>
  </si>
  <si>
    <t>Annex 1.3</t>
  </si>
  <si>
    <t>Annex 1.4</t>
  </si>
  <si>
    <t>Annex 1.5</t>
  </si>
  <si>
    <t>Annex 1.6</t>
  </si>
  <si>
    <t>Annex 1.7</t>
  </si>
  <si>
    <t>Annex 1.8</t>
  </si>
  <si>
    <t>Annex 1.9</t>
  </si>
  <si>
    <t>S.N</t>
  </si>
  <si>
    <t>Annex 1.1 - Hygiene Kits</t>
  </si>
  <si>
    <t>Annex 1.2 - Dignity Kits</t>
  </si>
  <si>
    <t>Annex 1.3 - Winterization kits</t>
  </si>
  <si>
    <t>Annex 1.4 - Shelter tool kits</t>
  </si>
  <si>
    <t>Annex 1.6 - Life saving-Kitchen Kits</t>
  </si>
  <si>
    <t>Annex 1.5 - Life Saving-NFI kits</t>
  </si>
  <si>
    <t>Annex 1.7 - Education Kits-Byos (students basic level, up  to age 5-13)</t>
  </si>
  <si>
    <t>Annex 1.8 - Education Kits for Girls (Basic level students up to age 5-13 years)</t>
  </si>
  <si>
    <t>Annex 1.9 - Menstrual Hygiene Management (MHM) Kits for adolescents</t>
  </si>
  <si>
    <r>
      <rPr>
        <b/>
        <i/>
        <sz val="14"/>
        <color theme="1"/>
        <rFont val="Calibri"/>
        <family val="2"/>
        <scheme val="minor"/>
      </rPr>
      <t>Instruction to Bidders: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Complete the price and brand details in the </t>
    </r>
    <r>
      <rPr>
        <b/>
        <i/>
        <sz val="11"/>
        <color theme="1"/>
        <rFont val="Calibri"/>
        <family val="2"/>
        <scheme val="minor"/>
      </rPr>
      <t xml:space="preserve">Summary of all Kit Items  (Annex 1). </t>
    </r>
    <r>
      <rPr>
        <i/>
        <sz val="11"/>
        <color theme="1"/>
        <rFont val="Calibri"/>
        <family val="2"/>
        <scheme val="minor"/>
      </rPr>
      <t xml:space="preserve">This will automatically update the other 9 kit items listed in </t>
    </r>
    <r>
      <rPr>
        <b/>
        <i/>
        <sz val="11"/>
        <color theme="1"/>
        <rFont val="Calibri"/>
        <family val="2"/>
        <scheme val="minor"/>
      </rPr>
      <t>Annexes 1.1 to 1.9.</t>
    </r>
    <r>
      <rPr>
        <i/>
        <sz val="11"/>
        <color theme="1"/>
        <rFont val="Calibri"/>
        <family val="2"/>
        <scheme val="minor"/>
      </rPr>
      <t xml:space="preserve"> Then print all 10 sheets (Summary and Annexes 1.1 to 1.9) and submit them with the tender document, ensuring each page is signed and stamped.</t>
    </r>
  </si>
  <si>
    <t>Summary of Items Required for The All Kits</t>
  </si>
  <si>
    <t>Tooth Brush - Children Size</t>
  </si>
  <si>
    <t>Tooth brush - Audult Size</t>
  </si>
  <si>
    <t xml:space="preserve">
100% Cotton, Standard Size</t>
  </si>
  <si>
    <t>Ladies Inner Ware/ Panties - Standard Size</t>
  </si>
  <si>
    <t xml:space="preserve">
100% Cotton, Medium Size</t>
  </si>
  <si>
    <t>Stainless steel,  L: 7 cm, Good Quality</t>
  </si>
  <si>
    <t>Detergent Powder - 500 Grm, Good Quality</t>
  </si>
  <si>
    <t>Long Design - Free Size- Woolen</t>
  </si>
  <si>
    <t xml:space="preserve">medium size, with 2 AA batteries </t>
  </si>
  <si>
    <t>set of 10-12 -pcs "with plastic cap", 1 set</t>
  </si>
  <si>
    <t>plastic, normal size, Durable Good Quality</t>
  </si>
  <si>
    <t>Curved blade (12 inch), lacquered against oxidation, overall length 16 - 18 Inch; Black smith made and locally available ; (Not a Khukuri)</t>
  </si>
  <si>
    <t>Iron; Circular shape, smooth and sharp in one end for digging; Size : Dia 25 mm, Length 4 feet; Weight: 4 kg +</t>
  </si>
  <si>
    <t xml:space="preserve">
12 LEDs, built-in solar panel, 2 AAA batteries. Solar lamp: Rechargeable by solar or 220V. USB outlet for phone charging, Micro-USB inlet for solar/charger. High/low beam, battery indicator, shockproof, rain-resistant, 500+ cycles. 360° light, 12h max charge time. USB-A output: 5V, 0.4A, 3.5Wh, 1Wh after 4h charge.</t>
  </si>
  <si>
    <t>Mosquito Net for Double Bed size Polyester</t>
  </si>
  <si>
    <t xml:space="preserve">100% Cotton with high absorbent capacity, Size: 20wx40 L inches, Color: Any light color,  </t>
  </si>
  <si>
    <t>Capacity: 100 ml; Minimum alcohol concerntration: 70 %
99% Germs killing features</t>
  </si>
  <si>
    <t>Hard back exercise book, 120 pages lining, 60 gsm, A4 size</t>
  </si>
  <si>
    <t xml:space="preserve">To keep MHM Kit, Size: 14*15", Canvas Fabric Materials </t>
  </si>
  <si>
    <t>Cotton Multicolored hankies | Size 26 x 26CM</t>
  </si>
  <si>
    <t>Water Bottel 1000 ML, Good Quality Plastic</t>
  </si>
  <si>
    <t>Solar study light with ac adapter and solar panel. 4 watt led and 4 volt solar panel. 6 - 8 hours battery backup.</t>
  </si>
  <si>
    <t>School Backpack
2 Major Compartments with Good quality Zipper
Light weight, Water proof and durable 
Strong Strips with double stiching
Size: Both side pocket for carry water bottle
 for 5-13 Age group</t>
  </si>
  <si>
    <t>Packaging Materials - SACK - with Plan Logo to keep Shelter tool Kit</t>
  </si>
  <si>
    <t>Polyester PVC coating fabric , Size: 13" x 16" x 4", Zipper lock with strap, Blue with Plan logo</t>
  </si>
  <si>
    <t>Packing bag - Winterization Kit</t>
  </si>
  <si>
    <t>Packaging Sack- NFI Kit water proof with Plan logo</t>
  </si>
  <si>
    <t xml:space="preserve">Packaging Sack- NFI Kit </t>
  </si>
  <si>
    <t>Packaging Bag - Life Saving Kitchen  Kit</t>
  </si>
  <si>
    <t>Polyester PVC coating fabric ,to keep kitchen kits, Zipper lock with strap, Blue with Plan logo</t>
  </si>
  <si>
    <t xml:space="preserve">Stainless Steel
Inner dia. (mm) + 1%: 225; Depth mm:105; minimum Weight (g): 350; min thickness (mm): 2 </t>
  </si>
  <si>
    <t xml:space="preserve">Stainless Steel
Inner dia. (mm) + 1%: 225; Depth mm:105; minimum Weight (g): 150; min thickness (mm): 1.2 </t>
  </si>
  <si>
    <t xml:space="preserve">Stainless Steel
Inner dia. (mm) + 1%: 170; Depth mm: 83; minimum Weight (g): 180; min thickness (mm): 1 </t>
  </si>
  <si>
    <t xml:space="preserve">Stainless Steel
Inner dia. (mm) + 1%: 160; Depth mm: 75; minimum Weight (g): 175; min thickness (mm): 0.7 </t>
  </si>
  <si>
    <t xml:space="preserve">Stainless Steel
Inner dia. (mm) + 1%: 280/220; Depth mm: 32; minimum Weight (g): 205 per pcs; min thickness (mm): </t>
  </si>
  <si>
    <t>Umbrella double fold - Durable , good quality</t>
  </si>
  <si>
    <t>Small size - Good quality / Durable</t>
  </si>
  <si>
    <t>Suit and trouser- small (for upto 5 years)- Cotton and inside fur - good quality</t>
  </si>
  <si>
    <t>Suit and trouser- Medium (for 6-12 years)-  Cotton and inside fur - good quality</t>
  </si>
  <si>
    <t>Thermal suit - up to 5 years</t>
  </si>
  <si>
    <t>Thermal suit  - for 6-12 Years</t>
  </si>
  <si>
    <t>Wollen Cap -Child</t>
  </si>
  <si>
    <t>Wollen Cap  - Audult</t>
  </si>
  <si>
    <t>Thermic socks - Upto 5 years</t>
  </si>
  <si>
    <t>Thermic socks - For 6 - 12 years</t>
  </si>
  <si>
    <t>Thermic socks - Audult</t>
  </si>
  <si>
    <t>Thermic Leggings - Child Size</t>
  </si>
  <si>
    <t>Thermic Leggings - Audult Size</t>
  </si>
  <si>
    <t>Small size for child - Thermal fabrics / inside fleece</t>
  </si>
  <si>
    <t>Free size for adult - Thermal fabrics / inside fleece</t>
  </si>
  <si>
    <r>
      <t xml:space="preserve">Rate Per Kit: 
</t>
    </r>
    <r>
      <rPr>
        <b/>
        <i/>
        <sz val="7"/>
        <color theme="1"/>
        <rFont val="Calibri"/>
        <family val="2"/>
        <scheme val="minor"/>
      </rPr>
      <t>Once you fill in the details in the summary sheet, the rate will auto-populate.</t>
    </r>
  </si>
  <si>
    <t>..</t>
  </si>
  <si>
    <t>Comb -Adults</t>
  </si>
  <si>
    <t>Regular, Soft non-woven top sheet, Super absorbent, Individually wrapped, Pack of 8 pads</t>
  </si>
  <si>
    <t xml:space="preserve"> 8mm thickness,  roll of 10 mtrs</t>
  </si>
  <si>
    <t>Bucket with lid and tap</t>
  </si>
  <si>
    <r>
      <t xml:space="preserve">Plastic, 20 liter with lid-good quality </t>
    </r>
    <r>
      <rPr>
        <b/>
        <sz val="11"/>
        <rFont val="Calibri"/>
        <family val="2"/>
        <scheme val="minor"/>
      </rPr>
      <t>(similar like Rhino but brand is not our preference)</t>
    </r>
  </si>
  <si>
    <r>
      <t>10 liter with lid- good quality</t>
    </r>
    <r>
      <rPr>
        <b/>
        <sz val="11"/>
        <rFont val="Calibri"/>
        <family val="2"/>
        <scheme val="minor"/>
      </rPr>
      <t xml:space="preserve"> (similar like Rhino but brand is not our preference)</t>
    </r>
  </si>
  <si>
    <r>
      <t xml:space="preserve"> 1 liter - Plastic-good quality </t>
    </r>
    <r>
      <rPr>
        <b/>
        <sz val="11"/>
        <rFont val="Calibri"/>
        <family val="2"/>
        <scheme val="minor"/>
      </rPr>
      <t>(similar like Rhino but brand is not our preference)</t>
    </r>
  </si>
  <si>
    <t>made of virgin plastic, 16 cm length</t>
  </si>
  <si>
    <t>made of virgin plastic, 18 cm length</t>
  </si>
  <si>
    <t>Comb-Child</t>
  </si>
  <si>
    <t xml:space="preserve">Woven high-density polyethylene (HDPE) black fibres fabric laminated on both sides with low-density polyethylene (LDPE) coating; Size (12'x18'); Weight: 5 kg; Preferred thickness ; 200-250 GSM, No welding is allowed in the middle of the sheet; Number of eyelets 18	
</t>
  </si>
  <si>
    <t>closed cell PPE (Polyphenylene Ether), Thickness-12mm min. density 27 kg/ m3; Size: king-(approx-54ich*80 inch (6*4 fit )</t>
  </si>
  <si>
    <t>Super Soft Pollar Fleece Blanket
Size: King- (220 X 230 cm or 88 X 95 inch) 
Can be used as bedsheet for winter (extreme cold)</t>
  </si>
  <si>
    <t>Plain Soft Pollar fleece blanke-Double Layer Size-200x230cm-Weight approx-3.5gm</t>
  </si>
  <si>
    <t>Stainless Steel Vacuum Flasks, Keep drinks hot for 24 hours, slim and premium look, capacity-1.8 liters</t>
  </si>
  <si>
    <t>Ladies Inner Ware/ Panties - Medium</t>
  </si>
  <si>
    <t>Tooth Brush - Audult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</si>
</sst>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[$-409]d\-mmm\-yyyy;@"/>
    <numFmt numFmtId="166" formatCode="[$NPR]\ #,##0.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</font>
    <font>
      <b/>
      <i/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46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0" fillId="0" borderId="3" xfId="2" applyFont="1" applyBorder="1" applyAlignment="1">
      <alignment vertical="center" wrapText="1"/>
    </xf>
    <xf numFmtId="0" fontId="10" fillId="0" borderId="3" xfId="2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vertical="center" wrapText="1"/>
      <protection hidden="1"/>
    </xf>
    <xf numFmtId="0" fontId="10" fillId="0" borderId="1" xfId="0" applyFont="1" applyBorder="1" applyAlignment="1" applyProtection="1">
      <alignment wrapText="1"/>
      <protection hidden="1"/>
    </xf>
    <xf numFmtId="0" fontId="10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 wrapText="1"/>
      <protection locked="0"/>
    </xf>
    <xf numFmtId="0" fontId="17" fillId="0" borderId="0" xfId="9" applyFont="1" applyAlignment="1" applyProtection="1">
      <alignment vertical="center"/>
      <protection hidden="1"/>
    </xf>
    <xf numFmtId="0" fontId="17" fillId="0" borderId="0" xfId="9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9" fillId="3" borderId="26" xfId="0" applyFont="1" applyFill="1" applyBorder="1" applyAlignment="1" applyProtection="1">
      <alignment horizontal="center" vertical="center"/>
      <protection hidden="1"/>
    </xf>
    <xf numFmtId="0" fontId="9" fillId="3" borderId="27" xfId="0" applyFont="1" applyFill="1" applyBorder="1" applyAlignment="1" applyProtection="1">
      <alignment horizontal="center" vertical="center" wrapText="1"/>
      <protection hidden="1"/>
    </xf>
    <xf numFmtId="0" fontId="9" fillId="3" borderId="27" xfId="0" applyFont="1" applyFill="1" applyBorder="1" applyAlignment="1" applyProtection="1">
      <alignment horizontal="center" vertical="center"/>
      <protection hidden="1"/>
    </xf>
    <xf numFmtId="0" fontId="9" fillId="3" borderId="28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15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2" borderId="15" xfId="0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0" fillId="0" borderId="23" xfId="0" applyFont="1" applyBorder="1" applyAlignment="1" applyProtection="1">
      <alignment horizontal="center" vertical="center"/>
      <protection hidden="1"/>
    </xf>
    <xf numFmtId="0" fontId="10" fillId="0" borderId="27" xfId="0" applyFont="1" applyBorder="1" applyAlignment="1" applyProtection="1">
      <alignment vertical="center" wrapText="1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 wrapText="1"/>
      <protection hidden="1"/>
    </xf>
    <xf numFmtId="0" fontId="5" fillId="3" borderId="50" xfId="0" applyFont="1" applyFill="1" applyBorder="1" applyAlignment="1" applyProtection="1">
      <alignment horizontal="center" vertical="center" wrapText="1"/>
      <protection hidden="1"/>
    </xf>
    <xf numFmtId="0" fontId="5" fillId="3" borderId="50" xfId="0" applyFont="1" applyFill="1" applyBorder="1" applyAlignment="1" applyProtection="1">
      <alignment horizontal="center" vertical="center"/>
      <protection hidden="1"/>
    </xf>
    <xf numFmtId="0" fontId="5" fillId="3" borderId="51" xfId="0" applyFont="1" applyFill="1" applyBorder="1" applyAlignment="1" applyProtection="1">
      <alignment horizontal="center" vertical="center"/>
      <protection hidden="1"/>
    </xf>
    <xf numFmtId="0" fontId="9" fillId="3" borderId="50" xfId="0" applyFont="1" applyFill="1" applyBorder="1" applyAlignment="1" applyProtection="1">
      <alignment horizontal="center" vertical="center" wrapText="1"/>
      <protection hidden="1"/>
    </xf>
    <xf numFmtId="0" fontId="9" fillId="3" borderId="51" xfId="0" applyFont="1" applyFill="1" applyBorder="1" applyAlignment="1" applyProtection="1">
      <alignment horizontal="center" vertical="center"/>
      <protection hidden="1"/>
    </xf>
    <xf numFmtId="0" fontId="9" fillId="3" borderId="52" xfId="0" applyFont="1" applyFill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2" fillId="0" borderId="47" xfId="0" applyFont="1" applyBorder="1" applyAlignment="1" applyProtection="1">
      <alignment vertical="center"/>
      <protection hidden="1"/>
    </xf>
    <xf numFmtId="0" fontId="2" fillId="0" borderId="54" xfId="0" applyFont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vertical="center" wrapText="1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vertical="center" wrapText="1"/>
      <protection locked="0"/>
    </xf>
    <xf numFmtId="0" fontId="2" fillId="0" borderId="57" xfId="0" applyFont="1" applyBorder="1" applyAlignment="1" applyProtection="1">
      <alignment vertical="center"/>
      <protection locked="0"/>
    </xf>
    <xf numFmtId="0" fontId="10" fillId="0" borderId="46" xfId="0" applyFont="1" applyBorder="1" applyAlignment="1" applyProtection="1">
      <alignment horizontal="left" vertical="center"/>
      <protection hidden="1"/>
    </xf>
    <xf numFmtId="0" fontId="10" fillId="0" borderId="31" xfId="0" applyFont="1" applyBorder="1" applyAlignment="1" applyProtection="1">
      <alignment horizontal="left" vertical="center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0" fontId="10" fillId="0" borderId="47" xfId="0" applyFont="1" applyBorder="1" applyAlignment="1" applyProtection="1">
      <alignment horizontal="left" vertical="center"/>
      <protection hidden="1"/>
    </xf>
    <xf numFmtId="0" fontId="10" fillId="0" borderId="55" xfId="0" applyFont="1" applyBorder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0" fillId="0" borderId="54" xfId="0" applyFont="1" applyBorder="1" applyAlignment="1" applyProtection="1">
      <alignment horizontal="left" vertical="center"/>
      <protection hidden="1"/>
    </xf>
    <xf numFmtId="0" fontId="9" fillId="3" borderId="28" xfId="0" applyFont="1" applyFill="1" applyBorder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left" vertical="center" wrapText="1"/>
      <protection hidden="1"/>
    </xf>
    <xf numFmtId="0" fontId="10" fillId="0" borderId="16" xfId="0" applyFont="1" applyBorder="1" applyAlignment="1" applyProtection="1">
      <alignment vertical="center"/>
      <protection hidden="1"/>
    </xf>
    <xf numFmtId="0" fontId="10" fillId="0" borderId="23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3" fillId="0" borderId="1" xfId="2" applyFont="1" applyBorder="1" applyAlignment="1">
      <alignment horizontal="center" vertical="center" wrapText="1"/>
    </xf>
    <xf numFmtId="0" fontId="2" fillId="0" borderId="55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2" fillId="0" borderId="56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vertical="center" wrapText="1"/>
      <protection hidden="1"/>
    </xf>
    <xf numFmtId="0" fontId="2" fillId="0" borderId="36" xfId="0" applyFont="1" applyBorder="1" applyAlignment="1" applyProtection="1">
      <alignment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36" xfId="0" applyFont="1" applyFill="1" applyBorder="1" applyAlignment="1" applyProtection="1">
      <alignment vertical="center" wrapText="1"/>
      <protection hidden="1"/>
    </xf>
    <xf numFmtId="0" fontId="2" fillId="0" borderId="57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0" fillId="0" borderId="31" xfId="0" applyBorder="1" applyAlignment="1">
      <alignment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7" xfId="0" applyBorder="1" applyAlignment="1">
      <alignment vertical="center" wrapText="1"/>
    </xf>
    <xf numFmtId="0" fontId="10" fillId="0" borderId="53" xfId="2" applyFont="1" applyBorder="1" applyAlignment="1">
      <alignment vertical="center" wrapText="1"/>
    </xf>
    <xf numFmtId="0" fontId="10" fillId="0" borderId="0" xfId="2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16" xfId="4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13" fillId="0" borderId="16" xfId="2" applyFont="1" applyBorder="1" applyAlignment="1">
      <alignment horizontal="center" vertical="center" wrapText="1"/>
    </xf>
    <xf numFmtId="0" fontId="0" fillId="0" borderId="55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Font="1" applyBorder="1" applyAlignment="1" applyProtection="1">
      <alignment vertical="center" wrapText="1"/>
      <protection hidden="1"/>
    </xf>
    <xf numFmtId="0" fontId="0" fillId="0" borderId="3" xfId="0" applyFont="1" applyBorder="1" applyAlignment="1" applyProtection="1">
      <alignment vertical="center" wrapText="1"/>
      <protection hidden="1"/>
    </xf>
    <xf numFmtId="0" fontId="1" fillId="3" borderId="67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vertical="center" wrapText="1"/>
      <protection hidden="1"/>
    </xf>
    <xf numFmtId="0" fontId="10" fillId="0" borderId="46" xfId="0" applyFont="1" applyBorder="1" applyAlignment="1" applyProtection="1">
      <alignment vertical="center"/>
      <protection hidden="1"/>
    </xf>
    <xf numFmtId="0" fontId="10" fillId="0" borderId="31" xfId="0" applyFont="1" applyBorder="1" applyAlignment="1" applyProtection="1">
      <alignment vertical="center" wrapText="1"/>
      <protection hidden="1"/>
    </xf>
    <xf numFmtId="0" fontId="10" fillId="0" borderId="31" xfId="0" applyFont="1" applyBorder="1" applyAlignment="1" applyProtection="1">
      <alignment vertical="center"/>
      <protection hidden="1"/>
    </xf>
    <xf numFmtId="0" fontId="10" fillId="0" borderId="47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7" fillId="0" borderId="54" xfId="9" applyFont="1" applyBorder="1" applyAlignment="1" applyProtection="1">
      <alignment horizontal="left" vertical="center"/>
      <protection hidden="1"/>
    </xf>
    <xf numFmtId="0" fontId="9" fillId="3" borderId="10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 wrapText="1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9" fillId="3" borderId="12" xfId="0" applyFont="1" applyFill="1" applyBorder="1" applyAlignment="1" applyProtection="1">
      <alignment horizontal="center" vertical="center"/>
      <protection hidden="1"/>
    </xf>
    <xf numFmtId="0" fontId="9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vertical="center"/>
      <protection hidden="1"/>
    </xf>
    <xf numFmtId="0" fontId="10" fillId="0" borderId="4" xfId="0" applyFont="1" applyBorder="1" applyAlignment="1" applyProtection="1">
      <alignment vertical="center" wrapText="1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left" vertical="center" wrapText="1"/>
      <protection hidden="1"/>
    </xf>
    <xf numFmtId="0" fontId="10" fillId="0" borderId="15" xfId="0" applyFont="1" applyBorder="1" applyAlignment="1" applyProtection="1">
      <alignment vertical="center"/>
      <protection hidden="1"/>
    </xf>
    <xf numFmtId="0" fontId="10" fillId="0" borderId="1" xfId="0" applyFont="1" applyBorder="1" applyAlignment="1" applyProtection="1">
      <alignment vertical="center"/>
      <protection hidden="1"/>
    </xf>
    <xf numFmtId="0" fontId="10" fillId="0" borderId="16" xfId="6" applyFont="1" applyBorder="1" applyAlignment="1" applyProtection="1">
      <alignment horizontal="center" vertical="center" wrapText="1"/>
      <protection hidden="1"/>
    </xf>
    <xf numFmtId="0" fontId="10" fillId="0" borderId="23" xfId="6" applyFont="1" applyBorder="1" applyAlignment="1" applyProtection="1">
      <alignment horizontal="center" vertical="center" wrapText="1"/>
      <protection hidden="1"/>
    </xf>
    <xf numFmtId="0" fontId="10" fillId="0" borderId="46" xfId="6" applyFont="1" applyBorder="1" applyAlignment="1" applyProtection="1">
      <alignment horizontal="center" vertical="center" wrapText="1"/>
      <protection hidden="1"/>
    </xf>
    <xf numFmtId="0" fontId="10" fillId="0" borderId="31" xfId="6" applyFont="1" applyBorder="1" applyAlignment="1" applyProtection="1">
      <alignment horizontal="center" vertical="center" wrapText="1"/>
      <protection hidden="1"/>
    </xf>
    <xf numFmtId="0" fontId="10" fillId="0" borderId="47" xfId="6" applyFont="1" applyBorder="1" applyAlignment="1" applyProtection="1">
      <alignment horizontal="center" vertical="center" wrapText="1"/>
      <protection hidden="1"/>
    </xf>
    <xf numFmtId="0" fontId="10" fillId="0" borderId="55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 wrapText="1"/>
      <protection hidden="1"/>
    </xf>
    <xf numFmtId="0" fontId="10" fillId="0" borderId="54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0" fillId="0" borderId="31" xfId="0" applyBorder="1" applyProtection="1">
      <protection hidden="1"/>
    </xf>
    <xf numFmtId="0" fontId="0" fillId="0" borderId="47" xfId="0" applyBorder="1" applyProtection="1">
      <protection hidden="1"/>
    </xf>
    <xf numFmtId="0" fontId="0" fillId="0" borderId="0" xfId="0" applyProtection="1"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0" fillId="0" borderId="5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10" fillId="0" borderId="3" xfId="0" applyFont="1" applyBorder="1" applyAlignment="1" applyProtection="1">
      <alignment vertical="center" wrapText="1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0" fillId="0" borderId="62" xfId="0" applyFont="1" applyBorder="1" applyAlignment="1" applyProtection="1">
      <alignment horizontal="left" vertical="center" wrapText="1"/>
      <protection hidden="1"/>
    </xf>
    <xf numFmtId="0" fontId="0" fillId="0" borderId="27" xfId="0" applyBorder="1" applyAlignment="1" applyProtection="1">
      <alignment vertical="center" wrapText="1"/>
      <protection hidden="1"/>
    </xf>
    <xf numFmtId="43" fontId="0" fillId="0" borderId="27" xfId="0" applyNumberFormat="1" applyBorder="1" applyAlignment="1" applyProtection="1">
      <alignment horizontal="center" vertical="center" wrapText="1"/>
      <protection hidden="1"/>
    </xf>
    <xf numFmtId="0" fontId="0" fillId="0" borderId="28" xfId="0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43" fontId="0" fillId="0" borderId="1" xfId="0" applyNumberFormat="1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vertical="center" wrapText="1"/>
      <protection hidden="1"/>
    </xf>
    <xf numFmtId="0" fontId="0" fillId="0" borderId="22" xfId="0" applyBorder="1" applyAlignment="1" applyProtection="1">
      <alignment vertical="center" wrapText="1"/>
      <protection hidden="1"/>
    </xf>
    <xf numFmtId="43" fontId="0" fillId="0" borderId="22" xfId="0" applyNumberFormat="1" applyBorder="1" applyAlignment="1" applyProtection="1">
      <alignment horizontal="center" vertical="center" wrapText="1"/>
      <protection hidden="1"/>
    </xf>
    <xf numFmtId="0" fontId="0" fillId="0" borderId="23" xfId="0" applyBorder="1" applyAlignment="1" applyProtection="1">
      <alignment vertical="center" wrapText="1"/>
      <protection hidden="1"/>
    </xf>
    <xf numFmtId="0" fontId="0" fillId="0" borderId="46" xfId="0" applyBorder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55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54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1" xfId="0" applyBorder="1" applyAlignment="1" applyProtection="1">
      <alignment wrapText="1"/>
      <protection hidden="1"/>
    </xf>
    <xf numFmtId="0" fontId="0" fillId="0" borderId="47" xfId="0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9" fillId="0" borderId="16" xfId="6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vertical="center" wrapText="1"/>
      <protection hidden="1"/>
    </xf>
    <xf numFmtId="0" fontId="19" fillId="0" borderId="1" xfId="0" applyFont="1" applyFill="1" applyBorder="1" applyAlignment="1" applyProtection="1">
      <alignment horizontal="left"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43" fontId="0" fillId="0" borderId="1" xfId="10" applyFont="1" applyFill="1" applyBorder="1" applyAlignment="1" applyProtection="1">
      <alignment vertical="center" wrapText="1"/>
      <protection hidden="1"/>
    </xf>
    <xf numFmtId="0" fontId="0" fillId="0" borderId="16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19" fillId="0" borderId="1" xfId="0" applyFont="1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wrapText="1"/>
      <protection hidden="1"/>
    </xf>
    <xf numFmtId="43" fontId="0" fillId="0" borderId="1" xfId="0" applyNumberFormat="1" applyBorder="1" applyAlignment="1" applyProtection="1">
      <alignment wrapText="1"/>
      <protection hidden="1"/>
    </xf>
    <xf numFmtId="0" fontId="0" fillId="0" borderId="16" xfId="0" applyBorder="1" applyAlignment="1" applyProtection="1">
      <alignment wrapText="1"/>
      <protection hidden="1"/>
    </xf>
    <xf numFmtId="0" fontId="0" fillId="0" borderId="3" xfId="0" applyBorder="1" applyAlignment="1" applyProtection="1">
      <alignment wrapText="1"/>
      <protection hidden="1"/>
    </xf>
    <xf numFmtId="43" fontId="0" fillId="0" borderId="3" xfId="0" applyNumberFormat="1" applyBorder="1" applyAlignment="1" applyProtection="1">
      <alignment wrapText="1"/>
      <protection hidden="1"/>
    </xf>
    <xf numFmtId="0" fontId="0" fillId="0" borderId="62" xfId="0" applyBorder="1" applyAlignment="1" applyProtection="1">
      <alignment wrapText="1"/>
      <protection hidden="1"/>
    </xf>
    <xf numFmtId="0" fontId="0" fillId="0" borderId="46" xfId="0" applyBorder="1" applyAlignment="1" applyProtection="1">
      <alignment wrapText="1"/>
      <protection hidden="1"/>
    </xf>
    <xf numFmtId="0" fontId="10" fillId="0" borderId="31" xfId="0" applyFont="1" applyBorder="1" applyAlignment="1" applyProtection="1">
      <alignment wrapText="1"/>
      <protection hidden="1"/>
    </xf>
    <xf numFmtId="0" fontId="10" fillId="0" borderId="47" xfId="0" applyFont="1" applyBorder="1" applyAlignment="1" applyProtection="1">
      <alignment wrapText="1"/>
      <protection hidden="1"/>
    </xf>
    <xf numFmtId="0" fontId="10" fillId="0" borderId="0" xfId="0" applyFont="1" applyAlignment="1" applyProtection="1">
      <alignment wrapText="1"/>
      <protection hidden="1"/>
    </xf>
    <xf numFmtId="0" fontId="6" fillId="3" borderId="69" xfId="0" applyFont="1" applyFill="1" applyBorder="1" applyAlignment="1" applyProtection="1">
      <alignment horizontal="center" vertical="center"/>
      <protection hidden="1"/>
    </xf>
    <xf numFmtId="0" fontId="6" fillId="3" borderId="38" xfId="0" applyFont="1" applyFill="1" applyBorder="1" applyAlignment="1" applyProtection="1">
      <alignment horizontal="center" vertical="center" wrapText="1"/>
      <protection hidden="1"/>
    </xf>
    <xf numFmtId="0" fontId="6" fillId="3" borderId="38" xfId="0" applyFont="1" applyFill="1" applyBorder="1" applyAlignment="1" applyProtection="1">
      <alignment horizontal="center" vertical="center"/>
      <protection hidden="1"/>
    </xf>
    <xf numFmtId="0" fontId="6" fillId="3" borderId="39" xfId="0" applyFont="1" applyFill="1" applyBorder="1" applyAlignment="1" applyProtection="1">
      <alignment horizontal="center" vertical="center" wrapText="1"/>
      <protection hidden="1"/>
    </xf>
    <xf numFmtId="0" fontId="12" fillId="0" borderId="15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2" borderId="15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10" fillId="0" borderId="16" xfId="0" applyFont="1" applyBorder="1" applyAlignment="1" applyProtection="1">
      <alignment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10" fillId="0" borderId="71" xfId="0" applyFont="1" applyBorder="1" applyAlignment="1" applyProtection="1">
      <alignment wrapText="1"/>
      <protection hidden="1"/>
    </xf>
    <xf numFmtId="0" fontId="10" fillId="0" borderId="55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10" fillId="0" borderId="54" xfId="0" applyFont="1" applyBorder="1" applyAlignment="1" applyProtection="1">
      <alignment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0" fontId="6" fillId="3" borderId="37" xfId="0" applyFont="1" applyFill="1" applyBorder="1" applyAlignment="1" applyProtection="1">
      <alignment horizontal="center" vertical="center"/>
      <protection hidden="1"/>
    </xf>
    <xf numFmtId="0" fontId="6" fillId="3" borderId="39" xfId="0" applyFont="1" applyFill="1" applyBorder="1" applyAlignment="1" applyProtection="1">
      <alignment horizontal="center" vertical="center"/>
      <protection hidden="1"/>
    </xf>
    <xf numFmtId="0" fontId="6" fillId="3" borderId="4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24" fillId="0" borderId="41" xfId="0" applyFont="1" applyBorder="1" applyAlignment="1" applyProtection="1">
      <alignment horizontal="center" vertical="center"/>
      <protection hidden="1"/>
    </xf>
    <xf numFmtId="0" fontId="24" fillId="0" borderId="4" xfId="0" applyFont="1" applyBorder="1" applyAlignment="1" applyProtection="1">
      <alignment vertical="center" wrapText="1"/>
      <protection hidden="1"/>
    </xf>
    <xf numFmtId="0" fontId="24" fillId="0" borderId="4" xfId="0" applyFont="1" applyBorder="1" applyAlignment="1" applyProtection="1">
      <alignment horizontal="center" vertical="center"/>
      <protection hidden="1"/>
    </xf>
    <xf numFmtId="0" fontId="24" fillId="0" borderId="7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left" wrapText="1"/>
      <protection hidden="1"/>
    </xf>
    <xf numFmtId="0" fontId="24" fillId="0" borderId="8" xfId="0" applyFont="1" applyBorder="1" applyAlignment="1" applyProtection="1">
      <alignment horizontal="center" vertical="center"/>
      <protection hidden="1"/>
    </xf>
    <xf numFmtId="0" fontId="24" fillId="0" borderId="1" xfId="0" applyFont="1" applyBorder="1" applyAlignment="1" applyProtection="1">
      <alignment vertical="center" wrapText="1"/>
      <protection hidden="1"/>
    </xf>
    <xf numFmtId="0" fontId="24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wrapText="1"/>
      <protection hidden="1"/>
    </xf>
    <xf numFmtId="0" fontId="15" fillId="0" borderId="3" xfId="0" applyFont="1" applyBorder="1" applyAlignment="1" applyProtection="1">
      <alignment vertical="center"/>
      <protection hidden="1"/>
    </xf>
    <xf numFmtId="0" fontId="15" fillId="0" borderId="61" xfId="0" applyFont="1" applyBorder="1" applyAlignment="1" applyProtection="1">
      <alignment horizontal="center" vertical="center"/>
      <protection hidden="1"/>
    </xf>
    <xf numFmtId="0" fontId="6" fillId="0" borderId="33" xfId="0" applyFont="1" applyBorder="1" applyAlignment="1" applyProtection="1">
      <alignment wrapText="1"/>
      <protection hidden="1"/>
    </xf>
    <xf numFmtId="0" fontId="12" fillId="0" borderId="46" xfId="0" applyFont="1" applyBorder="1" applyAlignment="1" applyProtection="1">
      <alignment wrapText="1"/>
      <protection hidden="1"/>
    </xf>
    <xf numFmtId="0" fontId="12" fillId="0" borderId="31" xfId="0" applyFont="1" applyBorder="1" applyAlignment="1" applyProtection="1">
      <alignment wrapText="1"/>
      <protection hidden="1"/>
    </xf>
    <xf numFmtId="0" fontId="12" fillId="0" borderId="31" xfId="0" applyFont="1" applyBorder="1" applyAlignment="1" applyProtection="1">
      <alignment horizontal="center" vertical="center" wrapText="1"/>
      <protection hidden="1"/>
    </xf>
    <xf numFmtId="0" fontId="12" fillId="0" borderId="31" xfId="0" applyFont="1" applyBorder="1" applyAlignment="1" applyProtection="1">
      <alignment horizontal="center" wrapText="1"/>
      <protection hidden="1"/>
    </xf>
    <xf numFmtId="0" fontId="12" fillId="0" borderId="47" xfId="0" applyFont="1" applyBorder="1" applyAlignment="1" applyProtection="1">
      <alignment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8" fillId="0" borderId="31" xfId="6" applyFont="1" applyBorder="1" applyAlignment="1" applyProtection="1">
      <alignment horizontal="left" vertical="top"/>
      <protection hidden="1"/>
    </xf>
    <xf numFmtId="0" fontId="8" fillId="0" borderId="31" xfId="6" applyFont="1" applyBorder="1" applyAlignment="1" applyProtection="1">
      <alignment horizontal="center" vertical="top"/>
      <protection hidden="1"/>
    </xf>
    <xf numFmtId="0" fontId="8" fillId="0" borderId="31" xfId="6" applyFont="1" applyBorder="1" applyAlignment="1" applyProtection="1">
      <alignment horizontal="left" vertical="top"/>
      <protection hidden="1"/>
    </xf>
    <xf numFmtId="0" fontId="8" fillId="0" borderId="47" xfId="6" applyFont="1" applyBorder="1" applyAlignment="1" applyProtection="1">
      <alignment horizontal="left" vertical="top"/>
      <protection hidden="1"/>
    </xf>
    <xf numFmtId="0" fontId="8" fillId="0" borderId="0" xfId="6" applyFont="1" applyAlignment="1" applyProtection="1">
      <alignment horizontal="left" vertical="top"/>
      <protection hidden="1"/>
    </xf>
    <xf numFmtId="0" fontId="7" fillId="0" borderId="65" xfId="6" applyFont="1" applyBorder="1" applyAlignment="1" applyProtection="1">
      <alignment horizontal="center" vertical="top" wrapText="1"/>
      <protection hidden="1"/>
    </xf>
    <xf numFmtId="0" fontId="7" fillId="0" borderId="43" xfId="6" applyFont="1" applyBorder="1" applyAlignment="1" applyProtection="1">
      <alignment horizontal="center" vertical="top" wrapText="1"/>
      <protection hidden="1"/>
    </xf>
    <xf numFmtId="0" fontId="7" fillId="0" borderId="44" xfId="6" applyFont="1" applyBorder="1" applyAlignment="1" applyProtection="1">
      <alignment horizontal="center" vertical="top"/>
      <protection hidden="1"/>
    </xf>
    <xf numFmtId="0" fontId="7" fillId="0" borderId="44" xfId="6" applyFont="1" applyBorder="1" applyAlignment="1" applyProtection="1">
      <alignment horizontal="center" vertical="top" wrapText="1"/>
      <protection hidden="1"/>
    </xf>
    <xf numFmtId="0" fontId="9" fillId="0" borderId="66" xfId="6" applyFont="1" applyBorder="1" applyAlignment="1" applyProtection="1">
      <alignment horizontal="center" vertical="top" wrapText="1"/>
      <protection hidden="1"/>
    </xf>
    <xf numFmtId="0" fontId="6" fillId="0" borderId="0" xfId="6" applyFont="1" applyAlignment="1" applyProtection="1">
      <alignment horizontal="left" vertical="top"/>
      <protection hidden="1"/>
    </xf>
    <xf numFmtId="1" fontId="7" fillId="0" borderId="13" xfId="6" quotePrefix="1" applyNumberFormat="1" applyFont="1" applyBorder="1" applyAlignment="1" applyProtection="1">
      <alignment horizontal="left" vertical="top" wrapText="1"/>
      <protection hidden="1"/>
    </xf>
    <xf numFmtId="0" fontId="8" fillId="0" borderId="4" xfId="6" applyFont="1" applyBorder="1" applyAlignment="1" applyProtection="1">
      <alignment horizontal="center" vertical="top"/>
      <protection hidden="1"/>
    </xf>
    <xf numFmtId="0" fontId="8" fillId="0" borderId="4" xfId="6" applyFont="1" applyBorder="1" applyAlignment="1" applyProtection="1">
      <alignment horizontal="left" vertical="top"/>
      <protection hidden="1"/>
    </xf>
    <xf numFmtId="0" fontId="8" fillId="0" borderId="14" xfId="6" applyFont="1" applyBorder="1" applyAlignment="1" applyProtection="1">
      <alignment horizontal="left" vertical="top"/>
      <protection hidden="1"/>
    </xf>
    <xf numFmtId="1" fontId="8" fillId="0" borderId="15" xfId="6" quotePrefix="1" applyNumberFormat="1" applyFont="1" applyBorder="1" applyAlignment="1" applyProtection="1">
      <alignment horizontal="left" vertical="top" wrapText="1"/>
      <protection hidden="1"/>
    </xf>
    <xf numFmtId="1" fontId="8" fillId="0" borderId="18" xfId="6" quotePrefix="1" applyNumberFormat="1" applyFont="1" applyBorder="1" applyAlignment="1" applyProtection="1">
      <alignment horizontal="left" vertical="top" wrapText="1"/>
      <protection hidden="1"/>
    </xf>
    <xf numFmtId="3" fontId="8" fillId="0" borderId="1" xfId="6" applyNumberFormat="1" applyFont="1" applyBorder="1" applyAlignment="1" applyProtection="1">
      <alignment horizontal="left" vertical="top" wrapText="1"/>
      <protection hidden="1"/>
    </xf>
    <xf numFmtId="0" fontId="8" fillId="2" borderId="1" xfId="6" applyFont="1" applyFill="1" applyBorder="1" applyAlignment="1" applyProtection="1">
      <alignment horizontal="left" vertical="top" wrapText="1"/>
      <protection hidden="1"/>
    </xf>
    <xf numFmtId="3" fontId="8" fillId="2" borderId="1" xfId="6" applyNumberFormat="1" applyFont="1" applyFill="1" applyBorder="1" applyAlignment="1" applyProtection="1">
      <alignment horizontal="left" vertical="top" wrapText="1"/>
      <protection hidden="1"/>
    </xf>
    <xf numFmtId="0" fontId="8" fillId="0" borderId="1" xfId="6" applyFont="1" applyBorder="1" applyAlignment="1" applyProtection="1">
      <alignment horizontal="center" vertical="top"/>
      <protection hidden="1"/>
    </xf>
    <xf numFmtId="43" fontId="8" fillId="0" borderId="1" xfId="10" applyFont="1" applyBorder="1" applyAlignment="1" applyProtection="1">
      <alignment horizontal="left" vertical="top"/>
      <protection hidden="1"/>
    </xf>
    <xf numFmtId="0" fontId="8" fillId="0" borderId="16" xfId="6" applyFont="1" applyBorder="1" applyAlignment="1" applyProtection="1">
      <alignment horizontal="left" vertical="top"/>
      <protection hidden="1"/>
    </xf>
    <xf numFmtId="1" fontId="7" fillId="0" borderId="15" xfId="6" quotePrefix="1" applyNumberFormat="1" applyFont="1" applyBorder="1" applyAlignment="1" applyProtection="1">
      <alignment horizontal="left" vertical="top" wrapText="1"/>
      <protection hidden="1"/>
    </xf>
    <xf numFmtId="0" fontId="8" fillId="0" borderId="15" xfId="6" applyFont="1" applyBorder="1" applyAlignment="1" applyProtection="1">
      <alignment horizontal="left" vertical="top"/>
      <protection hidden="1"/>
    </xf>
    <xf numFmtId="0" fontId="8" fillId="0" borderId="18" xfId="6" applyFont="1" applyBorder="1" applyAlignment="1" applyProtection="1">
      <alignment horizontal="left" vertical="top"/>
      <protection hidden="1"/>
    </xf>
    <xf numFmtId="0" fontId="8" fillId="0" borderId="0" xfId="6" applyFont="1" applyBorder="1" applyAlignment="1" applyProtection="1">
      <alignment horizontal="left" vertical="top"/>
      <protection hidden="1"/>
    </xf>
    <xf numFmtId="164" fontId="8" fillId="2" borderId="1" xfId="6" applyNumberFormat="1" applyFont="1" applyFill="1" applyBorder="1" applyAlignment="1" applyProtection="1">
      <alignment horizontal="left" vertical="top" wrapText="1"/>
      <protection hidden="1"/>
    </xf>
    <xf numFmtId="43" fontId="8" fillId="0" borderId="1" xfId="6" applyNumberFormat="1" applyFont="1" applyBorder="1" applyAlignment="1" applyProtection="1">
      <alignment horizontal="left" vertical="top"/>
      <protection hidden="1"/>
    </xf>
    <xf numFmtId="43" fontId="8" fillId="0" borderId="22" xfId="6" applyNumberFormat="1" applyFont="1" applyBorder="1" applyAlignment="1" applyProtection="1">
      <alignment horizontal="left" vertical="top"/>
      <protection hidden="1"/>
    </xf>
    <xf numFmtId="0" fontId="8" fillId="0" borderId="23" xfId="6" applyFont="1" applyBorder="1" applyAlignment="1" applyProtection="1">
      <alignment horizontal="left" vertical="top"/>
      <protection hidden="1"/>
    </xf>
    <xf numFmtId="1" fontId="8" fillId="0" borderId="46" xfId="6" quotePrefix="1" applyNumberFormat="1" applyFont="1" applyBorder="1" applyAlignment="1" applyProtection="1">
      <alignment horizontal="left" vertical="top" wrapText="1"/>
      <protection hidden="1"/>
    </xf>
    <xf numFmtId="1" fontId="8" fillId="0" borderId="31" xfId="6" quotePrefix="1" applyNumberFormat="1" applyFont="1" applyBorder="1" applyAlignment="1" applyProtection="1">
      <alignment horizontal="left" vertical="top" wrapText="1"/>
      <protection hidden="1"/>
    </xf>
    <xf numFmtId="3" fontId="8" fillId="0" borderId="31" xfId="6" applyNumberFormat="1" applyFont="1" applyBorder="1" applyAlignment="1" applyProtection="1">
      <alignment horizontal="left" vertical="top" wrapText="1"/>
      <protection hidden="1"/>
    </xf>
    <xf numFmtId="0" fontId="8" fillId="2" borderId="31" xfId="6" applyFont="1" applyFill="1" applyBorder="1" applyAlignment="1" applyProtection="1">
      <alignment horizontal="left" vertical="top" wrapText="1"/>
      <protection hidden="1"/>
    </xf>
    <xf numFmtId="3" fontId="8" fillId="2" borderId="31" xfId="6" applyNumberFormat="1" applyFont="1" applyFill="1" applyBorder="1" applyAlignment="1" applyProtection="1">
      <alignment horizontal="left" vertical="top" wrapText="1"/>
      <protection hidden="1"/>
    </xf>
    <xf numFmtId="0" fontId="8" fillId="0" borderId="0" xfId="6" applyFont="1" applyAlignment="1" applyProtection="1">
      <alignment horizontal="center" vertical="top"/>
      <protection hidden="1"/>
    </xf>
    <xf numFmtId="0" fontId="8" fillId="0" borderId="31" xfId="6" applyFont="1" applyBorder="1" applyAlignment="1" applyProtection="1">
      <alignment horizontal="center" vertical="center"/>
      <protection hidden="1"/>
    </xf>
    <xf numFmtId="0" fontId="8" fillId="0" borderId="47" xfId="6" applyFont="1" applyBorder="1" applyAlignment="1" applyProtection="1">
      <alignment horizontal="left" vertical="center"/>
      <protection hidden="1"/>
    </xf>
    <xf numFmtId="0" fontId="8" fillId="0" borderId="0" xfId="6" applyFont="1" applyAlignment="1" applyProtection="1">
      <alignment vertical="center"/>
      <protection hidden="1"/>
    </xf>
    <xf numFmtId="0" fontId="18" fillId="0" borderId="55" xfId="6" applyFont="1" applyBorder="1" applyAlignment="1" applyProtection="1">
      <alignment vertical="center"/>
      <protection hidden="1"/>
    </xf>
    <xf numFmtId="0" fontId="18" fillId="0" borderId="0" xfId="6" applyFont="1" applyBorder="1" applyAlignment="1" applyProtection="1">
      <alignment vertical="center"/>
      <protection hidden="1"/>
    </xf>
    <xf numFmtId="0" fontId="8" fillId="0" borderId="0" xfId="6" applyFont="1" applyBorder="1" applyAlignment="1" applyProtection="1">
      <alignment horizontal="center" vertical="center"/>
      <protection hidden="1"/>
    </xf>
    <xf numFmtId="0" fontId="8" fillId="0" borderId="54" xfId="6" applyFont="1" applyBorder="1" applyAlignment="1" applyProtection="1">
      <alignment horizontal="left" vertical="center"/>
      <protection hidden="1"/>
    </xf>
    <xf numFmtId="0" fontId="7" fillId="0" borderId="26" xfId="6" applyFont="1" applyBorder="1" applyAlignment="1" applyProtection="1">
      <alignment horizontal="center" vertical="center" wrapText="1"/>
      <protection hidden="1"/>
    </xf>
    <xf numFmtId="0" fontId="7" fillId="0" borderId="34" xfId="6" applyFont="1" applyBorder="1" applyAlignment="1" applyProtection="1">
      <alignment horizontal="center" vertical="center" wrapText="1"/>
      <protection hidden="1"/>
    </xf>
    <xf numFmtId="0" fontId="7" fillId="0" borderId="27" xfId="6" applyFont="1" applyBorder="1" applyAlignment="1" applyProtection="1">
      <alignment horizontal="center" vertical="center"/>
      <protection hidden="1"/>
    </xf>
    <xf numFmtId="0" fontId="7" fillId="0" borderId="32" xfId="6" applyFont="1" applyBorder="1" applyAlignment="1" applyProtection="1">
      <alignment horizontal="left" vertical="center" wrapText="1"/>
      <protection hidden="1"/>
    </xf>
    <xf numFmtId="0" fontId="7" fillId="0" borderId="15" xfId="6" applyFont="1" applyBorder="1" applyAlignment="1" applyProtection="1">
      <alignment horizontal="center" vertical="center"/>
      <protection hidden="1"/>
    </xf>
    <xf numFmtId="0" fontId="8" fillId="0" borderId="1" xfId="6" applyFont="1" applyBorder="1" applyAlignment="1" applyProtection="1">
      <alignment horizontal="center" vertical="center"/>
      <protection hidden="1"/>
    </xf>
    <xf numFmtId="0" fontId="8" fillId="0" borderId="16" xfId="6" applyFont="1" applyBorder="1" applyAlignment="1" applyProtection="1">
      <alignment horizontal="left" vertical="center"/>
      <protection hidden="1"/>
    </xf>
    <xf numFmtId="0" fontId="8" fillId="0" borderId="15" xfId="6" applyFont="1" applyBorder="1" applyAlignment="1" applyProtection="1">
      <alignment horizontal="center" vertical="center"/>
      <protection hidden="1"/>
    </xf>
    <xf numFmtId="1" fontId="8" fillId="0" borderId="18" xfId="6" quotePrefix="1" applyNumberFormat="1" applyFont="1" applyBorder="1" applyAlignment="1" applyProtection="1">
      <alignment horizontal="center" vertical="center" wrapText="1"/>
      <protection hidden="1"/>
    </xf>
    <xf numFmtId="0" fontId="8" fillId="2" borderId="1" xfId="6" applyFont="1" applyFill="1" applyBorder="1" applyAlignment="1" applyProtection="1">
      <alignment horizontal="center" vertical="center" wrapText="1"/>
      <protection hidden="1"/>
    </xf>
    <xf numFmtId="3" fontId="8" fillId="2" borderId="1" xfId="6" applyNumberFormat="1" applyFont="1" applyFill="1" applyBorder="1" applyAlignment="1" applyProtection="1">
      <alignment horizontal="center" vertical="center" wrapText="1"/>
      <protection hidden="1"/>
    </xf>
    <xf numFmtId="43" fontId="8" fillId="0" borderId="1" xfId="6" applyNumberFormat="1" applyFont="1" applyBorder="1" applyAlignment="1" applyProtection="1">
      <alignment horizontal="center" vertical="center"/>
      <protection hidden="1"/>
    </xf>
    <xf numFmtId="3" fontId="8" fillId="0" borderId="1" xfId="6" applyNumberFormat="1" applyFont="1" applyBorder="1" applyAlignment="1" applyProtection="1">
      <alignment horizontal="left" vertical="center" wrapText="1"/>
      <protection hidden="1"/>
    </xf>
    <xf numFmtId="0" fontId="8" fillId="0" borderId="18" xfId="6" applyFont="1" applyBorder="1" applyAlignment="1" applyProtection="1">
      <alignment horizontal="center" vertical="center"/>
      <protection hidden="1"/>
    </xf>
    <xf numFmtId="0" fontId="8" fillId="0" borderId="18" xfId="6" applyFont="1" applyBorder="1" applyAlignment="1" applyProtection="1">
      <alignment horizontal="left" vertical="center"/>
      <protection hidden="1"/>
    </xf>
    <xf numFmtId="164" fontId="8" fillId="2" borderId="1" xfId="6" applyNumberFormat="1" applyFont="1" applyFill="1" applyBorder="1" applyAlignment="1" applyProtection="1">
      <alignment horizontal="center" vertical="center" wrapText="1"/>
      <protection hidden="1"/>
    </xf>
    <xf numFmtId="43" fontId="8" fillId="0" borderId="22" xfId="6" applyNumberFormat="1" applyFont="1" applyBorder="1" applyAlignment="1" applyProtection="1">
      <alignment horizontal="center" vertical="center"/>
      <protection hidden="1"/>
    </xf>
    <xf numFmtId="0" fontId="8" fillId="0" borderId="23" xfId="6" applyFont="1" applyBorder="1" applyAlignment="1" applyProtection="1">
      <alignment horizontal="left" vertical="center"/>
      <protection hidden="1"/>
    </xf>
    <xf numFmtId="0" fontId="8" fillId="0" borderId="46" xfId="6" applyFont="1" applyBorder="1" applyAlignment="1" applyProtection="1">
      <alignment vertical="center"/>
      <protection hidden="1"/>
    </xf>
    <xf numFmtId="0" fontId="8" fillId="0" borderId="31" xfId="6" applyFont="1" applyBorder="1" applyAlignment="1" applyProtection="1">
      <alignment vertical="center"/>
      <protection hidden="1"/>
    </xf>
    <xf numFmtId="0" fontId="8" fillId="0" borderId="0" xfId="6" applyFont="1" applyAlignment="1" applyProtection="1">
      <alignment horizontal="center" vertical="center"/>
      <protection hidden="1"/>
    </xf>
    <xf numFmtId="0" fontId="8" fillId="0" borderId="0" xfId="6" applyFont="1" applyAlignment="1" applyProtection="1">
      <alignment horizontal="left" vertical="center"/>
      <protection hidden="1"/>
    </xf>
    <xf numFmtId="0" fontId="10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31" xfId="0" applyBorder="1" applyAlignment="1" applyProtection="1">
      <alignment vertical="center"/>
      <protection hidden="1"/>
    </xf>
    <xf numFmtId="0" fontId="0" fillId="0" borderId="47" xfId="0" applyBorder="1" applyAlignment="1" applyProtection="1">
      <alignment vertical="center"/>
      <protection hidden="1"/>
    </xf>
    <xf numFmtId="0" fontId="31" fillId="0" borderId="26" xfId="0" applyFont="1" applyBorder="1" applyAlignment="1" applyProtection="1">
      <alignment horizontal="center" vertical="center"/>
      <protection hidden="1"/>
    </xf>
    <xf numFmtId="0" fontId="30" fillId="0" borderId="27" xfId="0" applyFont="1" applyBorder="1" applyAlignment="1" applyProtection="1">
      <alignment horizontal="center" vertical="center"/>
      <protection hidden="1"/>
    </xf>
    <xf numFmtId="0" fontId="30" fillId="0" borderId="27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54" xfId="0" applyBorder="1" applyAlignment="1" applyProtection="1">
      <alignment vertical="center"/>
      <protection hidden="1"/>
    </xf>
    <xf numFmtId="0" fontId="31" fillId="0" borderId="15" xfId="0" applyFont="1" applyBorder="1" applyAlignment="1" applyProtection="1">
      <alignment horizontal="center" vertical="center"/>
      <protection hidden="1"/>
    </xf>
    <xf numFmtId="0" fontId="32" fillId="0" borderId="3" xfId="6" applyFont="1" applyBorder="1" applyAlignment="1" applyProtection="1">
      <alignment horizontal="center" vertical="center"/>
      <protection hidden="1"/>
    </xf>
    <xf numFmtId="0" fontId="31" fillId="0" borderId="3" xfId="0" applyFont="1" applyBorder="1" applyProtection="1">
      <protection hidden="1"/>
    </xf>
    <xf numFmtId="0" fontId="31" fillId="0" borderId="17" xfId="0" applyFont="1" applyBorder="1" applyAlignment="1" applyProtection="1">
      <alignment horizontal="center" vertical="center"/>
      <protection hidden="1"/>
    </xf>
    <xf numFmtId="0" fontId="32" fillId="0" borderId="26" xfId="6" applyFont="1" applyBorder="1" applyAlignment="1" applyProtection="1">
      <alignment horizontal="center" vertical="center"/>
      <protection hidden="1"/>
    </xf>
    <xf numFmtId="0" fontId="31" fillId="0" borderId="27" xfId="0" applyFont="1" applyBorder="1" applyProtection="1">
      <protection hidden="1"/>
    </xf>
    <xf numFmtId="166" fontId="31" fillId="0" borderId="28" xfId="0" applyNumberFormat="1" applyFont="1" applyBorder="1" applyAlignment="1" applyProtection="1">
      <alignment horizontal="center" wrapText="1"/>
      <protection hidden="1"/>
    </xf>
    <xf numFmtId="0" fontId="32" fillId="0" borderId="15" xfId="6" applyFont="1" applyBorder="1" applyAlignment="1" applyProtection="1">
      <alignment horizontal="center" vertical="center"/>
      <protection hidden="1"/>
    </xf>
    <xf numFmtId="0" fontId="31" fillId="0" borderId="1" xfId="0" applyFont="1" applyBorder="1" applyProtection="1">
      <protection hidden="1"/>
    </xf>
    <xf numFmtId="166" fontId="31" fillId="0" borderId="16" xfId="0" applyNumberFormat="1" applyFont="1" applyBorder="1" applyAlignment="1" applyProtection="1">
      <alignment horizontal="center" wrapText="1"/>
      <protection hidden="1"/>
    </xf>
    <xf numFmtId="0" fontId="33" fillId="0" borderId="1" xfId="6" applyFont="1" applyBorder="1" applyAlignment="1" applyProtection="1">
      <alignment vertical="center"/>
      <protection hidden="1"/>
    </xf>
    <xf numFmtId="166" fontId="33" fillId="0" borderId="16" xfId="6" applyNumberFormat="1" applyFont="1" applyBorder="1" applyAlignment="1" applyProtection="1">
      <alignment horizontal="center" vertical="center" wrapText="1"/>
      <protection hidden="1"/>
    </xf>
    <xf numFmtId="0" fontId="31" fillId="0" borderId="19" xfId="0" applyFont="1" applyBorder="1" applyAlignment="1" applyProtection="1">
      <alignment horizontal="center" vertical="center"/>
      <protection hidden="1"/>
    </xf>
    <xf numFmtId="0" fontId="32" fillId="0" borderId="29" xfId="6" applyFont="1" applyBorder="1" applyAlignment="1" applyProtection="1">
      <alignment horizontal="center" vertical="center"/>
      <protection hidden="1"/>
    </xf>
    <xf numFmtId="0" fontId="33" fillId="0" borderId="22" xfId="6" applyFont="1" applyBorder="1" applyAlignment="1" applyProtection="1">
      <alignment vertical="center"/>
      <protection hidden="1"/>
    </xf>
    <xf numFmtId="166" fontId="33" fillId="0" borderId="23" xfId="6" applyNumberFormat="1" applyFont="1" applyBorder="1" applyAlignment="1" applyProtection="1">
      <alignment horizontal="center" vertical="center" wrapText="1"/>
      <protection hidden="1"/>
    </xf>
    <xf numFmtId="0" fontId="31" fillId="0" borderId="56" xfId="0" applyFont="1" applyBorder="1" applyAlignment="1" applyProtection="1">
      <alignment horizontal="center" vertical="center"/>
      <protection hidden="1"/>
    </xf>
    <xf numFmtId="0" fontId="32" fillId="0" borderId="36" xfId="6" applyFont="1" applyBorder="1" applyAlignment="1" applyProtection="1">
      <alignment horizontal="center" vertical="center"/>
      <protection hidden="1"/>
    </xf>
    <xf numFmtId="0" fontId="33" fillId="0" borderId="36" xfId="6" applyFont="1" applyBorder="1" applyAlignment="1" applyProtection="1">
      <alignment vertical="center"/>
      <protection hidden="1"/>
    </xf>
    <xf numFmtId="166" fontId="33" fillId="0" borderId="36" xfId="6" applyNumberFormat="1" applyFont="1" applyBorder="1" applyAlignment="1" applyProtection="1">
      <alignment horizontal="center" vertical="center" wrapText="1"/>
      <protection hidden="1"/>
    </xf>
    <xf numFmtId="0" fontId="0" fillId="0" borderId="36" xfId="0" applyBorder="1" applyAlignment="1" applyProtection="1">
      <alignment vertical="center"/>
      <protection hidden="1"/>
    </xf>
    <xf numFmtId="0" fontId="0" fillId="0" borderId="57" xfId="0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0" borderId="29" xfId="0" applyFont="1" applyBorder="1" applyAlignment="1" applyProtection="1">
      <alignment horizontal="right" vertical="center" wrapText="1" indent="1"/>
      <protection hidden="1"/>
    </xf>
    <xf numFmtId="0" fontId="15" fillId="0" borderId="22" xfId="0" applyFont="1" applyBorder="1" applyAlignment="1" applyProtection="1">
      <alignment horizontal="right" vertical="center" wrapText="1" indent="1"/>
      <protection hidden="1"/>
    </xf>
    <xf numFmtId="15" fontId="1" fillId="0" borderId="22" xfId="0" applyNumberFormat="1" applyFont="1" applyBorder="1" applyAlignment="1" applyProtection="1">
      <alignment horizontal="left"/>
      <protection hidden="1"/>
    </xf>
    <xf numFmtId="0" fontId="1" fillId="0" borderId="22" xfId="0" applyFont="1" applyBorder="1" applyAlignment="1" applyProtection="1">
      <alignment horizontal="left"/>
      <protection hidden="1"/>
    </xf>
    <xf numFmtId="0" fontId="1" fillId="0" borderId="23" xfId="0" applyFont="1" applyBorder="1" applyAlignment="1" applyProtection="1">
      <alignment horizontal="left"/>
      <protection hidden="1"/>
    </xf>
    <xf numFmtId="0" fontId="27" fillId="5" borderId="46" xfId="0" applyFont="1" applyFill="1" applyBorder="1" applyAlignment="1" applyProtection="1">
      <alignment horizontal="left" vertical="center" wrapText="1"/>
      <protection hidden="1"/>
    </xf>
    <xf numFmtId="0" fontId="27" fillId="5" borderId="31" xfId="0" applyFont="1" applyFill="1" applyBorder="1" applyAlignment="1" applyProtection="1">
      <alignment horizontal="left" vertical="center" wrapText="1"/>
      <protection hidden="1"/>
    </xf>
    <xf numFmtId="0" fontId="27" fillId="5" borderId="47" xfId="0" applyFont="1" applyFill="1" applyBorder="1" applyAlignment="1" applyProtection="1">
      <alignment horizontal="left" vertical="center" wrapText="1"/>
      <protection hidden="1"/>
    </xf>
    <xf numFmtId="0" fontId="27" fillId="5" borderId="55" xfId="0" applyFont="1" applyFill="1" applyBorder="1" applyAlignment="1" applyProtection="1">
      <alignment horizontal="left" vertical="center" wrapText="1"/>
      <protection hidden="1"/>
    </xf>
    <xf numFmtId="0" fontId="27" fillId="5" borderId="0" xfId="0" applyFont="1" applyFill="1" applyBorder="1" applyAlignment="1" applyProtection="1">
      <alignment horizontal="left" vertical="center" wrapText="1"/>
      <protection hidden="1"/>
    </xf>
    <xf numFmtId="0" fontId="27" fillId="5" borderId="54" xfId="0" applyFont="1" applyFill="1" applyBorder="1" applyAlignment="1" applyProtection="1">
      <alignment horizontal="left" vertical="center" wrapText="1"/>
      <protection hidden="1"/>
    </xf>
    <xf numFmtId="0" fontId="27" fillId="5" borderId="56" xfId="0" applyFont="1" applyFill="1" applyBorder="1" applyAlignment="1" applyProtection="1">
      <alignment horizontal="left" vertical="center" wrapText="1"/>
      <protection hidden="1"/>
    </xf>
    <xf numFmtId="0" fontId="27" fillId="5" borderId="36" xfId="0" applyFont="1" applyFill="1" applyBorder="1" applyAlignment="1" applyProtection="1">
      <alignment horizontal="left" vertical="center" wrapText="1"/>
      <protection hidden="1"/>
    </xf>
    <xf numFmtId="0" fontId="27" fillId="5" borderId="57" xfId="0" applyFont="1" applyFill="1" applyBorder="1" applyAlignment="1" applyProtection="1">
      <alignment horizontal="left" vertical="center" wrapText="1"/>
      <protection hidden="1"/>
    </xf>
    <xf numFmtId="0" fontId="21" fillId="4" borderId="46" xfId="0" applyFont="1" applyFill="1" applyBorder="1" applyAlignment="1" applyProtection="1">
      <alignment horizontal="center" vertical="center"/>
      <protection hidden="1"/>
    </xf>
    <xf numFmtId="0" fontId="21" fillId="4" borderId="31" xfId="0" applyFont="1" applyFill="1" applyBorder="1" applyAlignment="1" applyProtection="1">
      <alignment horizontal="center" vertical="center"/>
      <protection hidden="1"/>
    </xf>
    <xf numFmtId="0" fontId="30" fillId="0" borderId="28" xfId="0" applyFont="1" applyBorder="1" applyAlignment="1" applyProtection="1">
      <alignment horizontal="center" vertical="center" wrapText="1"/>
      <protection hidden="1"/>
    </xf>
    <xf numFmtId="0" fontId="30" fillId="0" borderId="62" xfId="0" applyFont="1" applyBorder="1" applyAlignment="1" applyProtection="1">
      <alignment horizontal="center" vertical="center" wrapText="1"/>
      <protection hidden="1"/>
    </xf>
    <xf numFmtId="0" fontId="15" fillId="0" borderId="26" xfId="0" applyFont="1" applyBorder="1" applyAlignment="1" applyProtection="1">
      <alignment horizontal="right" vertical="center" indent="1"/>
      <protection hidden="1"/>
    </xf>
    <xf numFmtId="0" fontId="15" fillId="0" borderId="27" xfId="0" applyFont="1" applyBorder="1" applyAlignment="1" applyProtection="1">
      <alignment horizontal="right" vertical="center" indent="1"/>
      <protection hidden="1"/>
    </xf>
    <xf numFmtId="0" fontId="1" fillId="0" borderId="27" xfId="0" applyFont="1" applyBorder="1" applyAlignment="1" applyProtection="1">
      <alignment horizontal="left"/>
      <protection hidden="1"/>
    </xf>
    <xf numFmtId="0" fontId="1" fillId="0" borderId="28" xfId="0" applyFont="1" applyBorder="1" applyAlignment="1" applyProtection="1">
      <alignment horizontal="left"/>
      <protection hidden="1"/>
    </xf>
    <xf numFmtId="0" fontId="15" fillId="0" borderId="15" xfId="0" applyFont="1" applyBorder="1" applyAlignment="1" applyProtection="1">
      <alignment horizontal="right" vertical="center" wrapText="1" indent="1"/>
      <protection hidden="1"/>
    </xf>
    <xf numFmtId="0" fontId="15" fillId="0" borderId="1" xfId="0" applyFont="1" applyBorder="1" applyAlignment="1" applyProtection="1">
      <alignment horizontal="right" vertical="center" wrapText="1" indent="1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16" xfId="0" applyFont="1" applyBorder="1" applyAlignment="1" applyProtection="1">
      <alignment horizontal="left"/>
      <protection hidden="1"/>
    </xf>
    <xf numFmtId="0" fontId="22" fillId="4" borderId="46" xfId="9" applyFont="1" applyFill="1" applyBorder="1" applyAlignment="1" applyProtection="1">
      <alignment horizontal="center" vertical="center"/>
      <protection hidden="1"/>
    </xf>
    <xf numFmtId="0" fontId="22" fillId="4" borderId="31" xfId="9" applyFont="1" applyFill="1" applyBorder="1" applyAlignment="1" applyProtection="1">
      <alignment horizontal="center" vertical="center"/>
      <protection hidden="1"/>
    </xf>
    <xf numFmtId="0" fontId="22" fillId="4" borderId="47" xfId="9" applyFont="1" applyFill="1" applyBorder="1" applyAlignment="1" applyProtection="1">
      <alignment horizontal="center" vertical="center"/>
      <protection hidden="1"/>
    </xf>
    <xf numFmtId="0" fontId="22" fillId="4" borderId="48" xfId="9" applyFont="1" applyFill="1" applyBorder="1" applyAlignment="1" applyProtection="1">
      <alignment horizontal="center" vertical="center"/>
      <protection hidden="1"/>
    </xf>
    <xf numFmtId="0" fontId="22" fillId="4" borderId="35" xfId="9" applyFont="1" applyFill="1" applyBorder="1" applyAlignment="1" applyProtection="1">
      <alignment horizontal="center" vertical="center"/>
      <protection hidden="1"/>
    </xf>
    <xf numFmtId="0" fontId="22" fillId="4" borderId="49" xfId="9" applyFont="1" applyFill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right" vertical="center" indent="1"/>
      <protection hidden="1"/>
    </xf>
    <xf numFmtId="0" fontId="15" fillId="0" borderId="1" xfId="0" applyFont="1" applyBorder="1" applyAlignment="1" applyProtection="1">
      <alignment horizontal="right" vertical="center" indent="1"/>
      <protection hidden="1"/>
    </xf>
    <xf numFmtId="0" fontId="15" fillId="0" borderId="29" xfId="0" applyFont="1" applyBorder="1" applyAlignment="1" applyProtection="1">
      <alignment horizontal="right" vertical="center" indent="1"/>
      <protection hidden="1"/>
    </xf>
    <xf numFmtId="0" fontId="15" fillId="0" borderId="22" xfId="0" applyFont="1" applyBorder="1" applyAlignment="1" applyProtection="1">
      <alignment horizontal="right" vertical="center" indent="1"/>
      <protection hidden="1"/>
    </xf>
    <xf numFmtId="15" fontId="1" fillId="0" borderId="22" xfId="0" applyNumberFormat="1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27" xfId="0" applyFont="1" applyBorder="1" applyAlignment="1" applyProtection="1">
      <alignment horizontal="left"/>
      <protection locked="0"/>
    </xf>
    <xf numFmtId="0" fontId="1" fillId="0" borderId="28" xfId="0" applyFont="1" applyBorder="1" applyAlignment="1" applyProtection="1">
      <alignment horizontal="left"/>
      <protection locked="0"/>
    </xf>
    <xf numFmtId="0" fontId="9" fillId="3" borderId="24" xfId="0" applyFont="1" applyFill="1" applyBorder="1" applyAlignment="1" applyProtection="1">
      <alignment horizontal="center" vertical="center"/>
      <protection hidden="1"/>
    </xf>
    <xf numFmtId="0" fontId="9" fillId="3" borderId="25" xfId="0" applyFont="1" applyFill="1" applyBorder="1" applyAlignment="1" applyProtection="1">
      <alignment horizontal="center" vertical="center"/>
      <protection hidden="1"/>
    </xf>
    <xf numFmtId="0" fontId="21" fillId="4" borderId="0" xfId="9" applyFont="1" applyFill="1" applyAlignment="1" applyProtection="1">
      <alignment horizontal="left" vertical="center"/>
      <protection hidden="1"/>
    </xf>
    <xf numFmtId="0" fontId="9" fillId="0" borderId="19" xfId="6" applyFont="1" applyBorder="1" applyAlignment="1" applyProtection="1">
      <alignment horizontal="center" vertical="center" wrapText="1"/>
      <protection hidden="1"/>
    </xf>
    <xf numFmtId="0" fontId="9" fillId="0" borderId="20" xfId="6" applyFont="1" applyBorder="1" applyAlignment="1" applyProtection="1">
      <alignment horizontal="center" vertical="center" wrapText="1"/>
      <protection hidden="1"/>
    </xf>
    <xf numFmtId="0" fontId="9" fillId="0" borderId="21" xfId="6" applyFont="1" applyBorder="1" applyAlignment="1" applyProtection="1">
      <alignment horizontal="center" vertical="center" wrapText="1"/>
      <protection hidden="1"/>
    </xf>
    <xf numFmtId="0" fontId="9" fillId="0" borderId="17" xfId="6" applyFont="1" applyBorder="1" applyAlignment="1" applyProtection="1">
      <alignment horizontal="center" vertical="center" wrapText="1"/>
      <protection hidden="1"/>
    </xf>
    <xf numFmtId="0" fontId="9" fillId="0" borderId="6" xfId="6" applyFont="1" applyBorder="1" applyAlignment="1" applyProtection="1">
      <alignment horizontal="center" vertical="center" wrapText="1"/>
      <protection hidden="1"/>
    </xf>
    <xf numFmtId="0" fontId="9" fillId="0" borderId="18" xfId="6" applyFont="1" applyBorder="1" applyAlignment="1" applyProtection="1">
      <alignment horizontal="center" vertical="center" wrapText="1"/>
      <protection hidden="1"/>
    </xf>
    <xf numFmtId="165" fontId="1" fillId="0" borderId="22" xfId="0" applyNumberFormat="1" applyFont="1" applyBorder="1" applyAlignment="1" applyProtection="1">
      <alignment horizontal="left"/>
      <protection hidden="1"/>
    </xf>
    <xf numFmtId="165" fontId="1" fillId="0" borderId="23" xfId="0" applyNumberFormat="1" applyFont="1" applyBorder="1" applyAlignment="1" applyProtection="1">
      <alignment horizontal="left"/>
      <protection hidden="1"/>
    </xf>
    <xf numFmtId="165" fontId="1" fillId="0" borderId="11" xfId="0" applyNumberFormat="1" applyFont="1" applyBorder="1" applyAlignment="1" applyProtection="1">
      <alignment horizontal="left"/>
      <protection hidden="1"/>
    </xf>
    <xf numFmtId="165" fontId="1" fillId="0" borderId="12" xfId="0" applyNumberFormat="1" applyFont="1" applyBorder="1" applyAlignment="1" applyProtection="1">
      <alignment horizontal="left"/>
      <protection hidden="1"/>
    </xf>
    <xf numFmtId="0" fontId="23" fillId="4" borderId="55" xfId="0" applyFont="1" applyFill="1" applyBorder="1" applyAlignment="1" applyProtection="1">
      <alignment vertical="center"/>
      <protection hidden="1"/>
    </xf>
    <xf numFmtId="0" fontId="23" fillId="4" borderId="0" xfId="0" applyFont="1" applyFill="1" applyBorder="1" applyAlignment="1" applyProtection="1">
      <alignment vertical="center"/>
      <protection hidden="1"/>
    </xf>
    <xf numFmtId="0" fontId="23" fillId="4" borderId="24" xfId="0" applyFont="1" applyFill="1" applyBorder="1" applyAlignment="1" applyProtection="1">
      <alignment horizontal="left"/>
      <protection hidden="1"/>
    </xf>
    <xf numFmtId="0" fontId="23" fillId="4" borderId="68" xfId="0" applyFont="1" applyFill="1" applyBorder="1" applyAlignment="1" applyProtection="1">
      <alignment horizontal="left"/>
      <protection hidden="1"/>
    </xf>
    <xf numFmtId="0" fontId="9" fillId="0" borderId="58" xfId="6" applyFont="1" applyBorder="1" applyAlignment="1" applyProtection="1">
      <alignment horizontal="center" vertical="center" wrapText="1"/>
      <protection hidden="1"/>
    </xf>
    <xf numFmtId="0" fontId="9" fillId="0" borderId="59" xfId="6" applyFont="1" applyBorder="1" applyAlignment="1" applyProtection="1">
      <alignment horizontal="center" vertical="center" wrapText="1"/>
      <protection hidden="1"/>
    </xf>
    <xf numFmtId="0" fontId="9" fillId="0" borderId="34" xfId="6" applyFont="1" applyBorder="1" applyAlignment="1" applyProtection="1">
      <alignment horizontal="center" vertical="center" wrapText="1"/>
      <protection hidden="1"/>
    </xf>
    <xf numFmtId="165" fontId="1" fillId="0" borderId="27" xfId="0" applyNumberFormat="1" applyFont="1" applyBorder="1" applyAlignment="1" applyProtection="1">
      <alignment horizontal="left"/>
      <protection hidden="1"/>
    </xf>
    <xf numFmtId="165" fontId="1" fillId="0" borderId="28" xfId="0" applyNumberFormat="1" applyFont="1" applyBorder="1" applyAlignment="1" applyProtection="1">
      <alignment horizontal="left"/>
      <protection hidden="1"/>
    </xf>
    <xf numFmtId="0" fontId="6" fillId="0" borderId="15" xfId="6" applyFont="1" applyBorder="1" applyAlignment="1" applyProtection="1">
      <alignment horizontal="right" vertical="center" wrapText="1"/>
      <protection hidden="1"/>
    </xf>
    <xf numFmtId="0" fontId="6" fillId="0" borderId="1" xfId="6" applyFont="1" applyBorder="1" applyAlignment="1" applyProtection="1">
      <alignment horizontal="right" vertical="center" wrapText="1"/>
      <protection hidden="1"/>
    </xf>
    <xf numFmtId="0" fontId="6" fillId="0" borderId="53" xfId="6" applyFont="1" applyBorder="1" applyAlignment="1" applyProtection="1">
      <alignment horizontal="right" vertical="center" wrapText="1"/>
      <protection hidden="1"/>
    </xf>
    <xf numFmtId="0" fontId="6" fillId="0" borderId="3" xfId="6" applyFont="1" applyBorder="1" applyAlignment="1" applyProtection="1">
      <alignment horizontal="right" vertical="center" wrapText="1"/>
      <protection hidden="1"/>
    </xf>
    <xf numFmtId="0" fontId="25" fillId="4" borderId="58" xfId="0" applyFont="1" applyFill="1" applyBorder="1" applyAlignment="1" applyProtection="1">
      <alignment horizontal="left" vertical="center"/>
      <protection hidden="1"/>
    </xf>
    <xf numFmtId="0" fontId="25" fillId="4" borderId="59" xfId="0" applyFont="1" applyFill="1" applyBorder="1" applyAlignment="1" applyProtection="1">
      <alignment horizontal="left" vertical="center"/>
      <protection hidden="1"/>
    </xf>
    <xf numFmtId="0" fontId="1" fillId="0" borderId="70" xfId="0" applyFont="1" applyBorder="1" applyAlignment="1" applyProtection="1">
      <alignment horizontal="center" vertical="center"/>
      <protection hidden="1"/>
    </xf>
    <xf numFmtId="0" fontId="1" fillId="0" borderId="42" xfId="0" applyFont="1" applyBorder="1" applyAlignment="1" applyProtection="1">
      <alignment horizontal="center" vertical="center"/>
      <protection hidden="1"/>
    </xf>
    <xf numFmtId="0" fontId="22" fillId="4" borderId="63" xfId="9" applyFont="1" applyFill="1" applyBorder="1" applyAlignment="1" applyProtection="1">
      <alignment horizontal="left" vertical="center"/>
      <protection hidden="1"/>
    </xf>
    <xf numFmtId="0" fontId="22" fillId="4" borderId="64" xfId="9" applyFont="1" applyFill="1" applyBorder="1" applyAlignment="1" applyProtection="1">
      <alignment horizontal="left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60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23" fillId="4" borderId="35" xfId="9" applyFont="1" applyFill="1" applyBorder="1" applyAlignment="1" applyProtection="1">
      <alignment horizontal="center" vertical="center"/>
      <protection hidden="1"/>
    </xf>
    <xf numFmtId="0" fontId="26" fillId="4" borderId="63" xfId="6" applyFont="1" applyFill="1" applyBorder="1" applyAlignment="1" applyProtection="1">
      <alignment horizontal="center" vertical="top"/>
      <protection hidden="1"/>
    </xf>
    <xf numFmtId="0" fontId="26" fillId="4" borderId="64" xfId="6" applyFont="1" applyFill="1" applyBorder="1" applyAlignment="1" applyProtection="1">
      <alignment horizontal="center" vertical="top"/>
      <protection hidden="1"/>
    </xf>
    <xf numFmtId="3" fontId="20" fillId="0" borderId="7" xfId="6" applyNumberFormat="1" applyFont="1" applyBorder="1" applyAlignment="1" applyProtection="1">
      <alignment horizontal="left" vertical="top" wrapText="1"/>
      <protection hidden="1"/>
    </xf>
    <xf numFmtId="3" fontId="20" fillId="0" borderId="2" xfId="6" applyNumberFormat="1" applyFont="1" applyBorder="1" applyAlignment="1" applyProtection="1">
      <alignment horizontal="left" vertical="top" wrapText="1"/>
      <protection hidden="1"/>
    </xf>
    <xf numFmtId="3" fontId="20" fillId="0" borderId="30" xfId="6" applyNumberFormat="1" applyFont="1" applyBorder="1" applyAlignment="1" applyProtection="1">
      <alignment horizontal="left" vertical="top" wrapText="1"/>
      <protection hidden="1"/>
    </xf>
    <xf numFmtId="3" fontId="20" fillId="0" borderId="5" xfId="6" applyNumberFormat="1" applyFont="1" applyBorder="1" applyAlignment="1" applyProtection="1">
      <alignment horizontal="left" vertical="top" wrapText="1"/>
      <protection hidden="1"/>
    </xf>
    <xf numFmtId="3" fontId="20" fillId="0" borderId="6" xfId="6" applyNumberFormat="1" applyFont="1" applyBorder="1" applyAlignment="1" applyProtection="1">
      <alignment horizontal="left" vertical="top" wrapText="1"/>
      <protection hidden="1"/>
    </xf>
    <xf numFmtId="3" fontId="20" fillId="0" borderId="18" xfId="6" applyNumberFormat="1" applyFont="1" applyBorder="1" applyAlignment="1" applyProtection="1">
      <alignment horizontal="left" vertical="top" wrapText="1"/>
      <protection hidden="1"/>
    </xf>
    <xf numFmtId="3" fontId="7" fillId="0" borderId="19" xfId="6" applyNumberFormat="1" applyFont="1" applyBorder="1" applyAlignment="1" applyProtection="1">
      <alignment horizontal="center" vertical="top" wrapText="1"/>
      <protection hidden="1"/>
    </xf>
    <xf numFmtId="3" fontId="7" fillId="0" borderId="20" xfId="6" applyNumberFormat="1" applyFont="1" applyBorder="1" applyAlignment="1" applyProtection="1">
      <alignment horizontal="center" vertical="top" wrapText="1"/>
      <protection hidden="1"/>
    </xf>
    <xf numFmtId="3" fontId="7" fillId="0" borderId="21" xfId="6" applyNumberFormat="1" applyFont="1" applyBorder="1" applyAlignment="1" applyProtection="1">
      <alignment horizontal="center" vertical="top" wrapText="1"/>
      <protection hidden="1"/>
    </xf>
    <xf numFmtId="3" fontId="7" fillId="0" borderId="17" xfId="6" applyNumberFormat="1" applyFont="1" applyBorder="1" applyAlignment="1" applyProtection="1">
      <alignment horizontal="center" vertical="top" wrapText="1"/>
      <protection hidden="1"/>
    </xf>
    <xf numFmtId="3" fontId="7" fillId="0" borderId="6" xfId="6" applyNumberFormat="1" applyFont="1" applyBorder="1" applyAlignment="1" applyProtection="1">
      <alignment horizontal="center" vertical="top" wrapText="1"/>
      <protection hidden="1"/>
    </xf>
    <xf numFmtId="3" fontId="7" fillId="0" borderId="18" xfId="6" applyNumberFormat="1" applyFont="1" applyBorder="1" applyAlignment="1" applyProtection="1">
      <alignment horizontal="center" vertical="top" wrapText="1"/>
      <protection hidden="1"/>
    </xf>
    <xf numFmtId="0" fontId="26" fillId="4" borderId="46" xfId="6" applyFont="1" applyFill="1" applyBorder="1" applyAlignment="1" applyProtection="1">
      <alignment horizontal="center" vertical="center"/>
      <protection hidden="1"/>
    </xf>
    <xf numFmtId="0" fontId="26" fillId="4" borderId="31" xfId="6" applyFont="1" applyFill="1" applyBorder="1" applyAlignment="1" applyProtection="1">
      <alignment horizontal="center" vertical="center"/>
      <protection hidden="1"/>
    </xf>
    <xf numFmtId="3" fontId="7" fillId="0" borderId="17" xfId="6" applyNumberFormat="1" applyFont="1" applyBorder="1" applyAlignment="1" applyProtection="1">
      <alignment horizontal="center" vertical="center" wrapText="1"/>
      <protection hidden="1"/>
    </xf>
    <xf numFmtId="3" fontId="7" fillId="0" borderId="6" xfId="6" applyNumberFormat="1" applyFont="1" applyBorder="1" applyAlignment="1" applyProtection="1">
      <alignment horizontal="center" vertical="center" wrapText="1"/>
      <protection hidden="1"/>
    </xf>
    <xf numFmtId="3" fontId="7" fillId="0" borderId="18" xfId="6" applyNumberFormat="1" applyFont="1" applyBorder="1" applyAlignment="1" applyProtection="1">
      <alignment horizontal="center" vertical="center" wrapText="1"/>
      <protection hidden="1"/>
    </xf>
    <xf numFmtId="3" fontId="7" fillId="0" borderId="19" xfId="6" applyNumberFormat="1" applyFont="1" applyBorder="1" applyAlignment="1" applyProtection="1">
      <alignment horizontal="center" vertical="center" wrapText="1"/>
      <protection hidden="1"/>
    </xf>
    <xf numFmtId="3" fontId="7" fillId="0" borderId="20" xfId="6" applyNumberFormat="1" applyFont="1" applyBorder="1" applyAlignment="1" applyProtection="1">
      <alignment horizontal="center" vertical="center" wrapText="1"/>
      <protection hidden="1"/>
    </xf>
    <xf numFmtId="3" fontId="7" fillId="0" borderId="21" xfId="6" applyNumberFormat="1" applyFont="1" applyBorder="1" applyAlignment="1" applyProtection="1">
      <alignment horizontal="center" vertical="center" wrapText="1"/>
      <protection hidden="1"/>
    </xf>
    <xf numFmtId="3" fontId="20" fillId="0" borderId="5" xfId="6" applyNumberFormat="1" applyFont="1" applyBorder="1" applyAlignment="1" applyProtection="1">
      <alignment horizontal="left" vertical="center" wrapText="1"/>
      <protection hidden="1"/>
    </xf>
    <xf numFmtId="3" fontId="20" fillId="0" borderId="6" xfId="6" applyNumberFormat="1" applyFont="1" applyBorder="1" applyAlignment="1" applyProtection="1">
      <alignment horizontal="left" vertical="center" wrapText="1"/>
      <protection hidden="1"/>
    </xf>
    <xf numFmtId="3" fontId="20" fillId="0" borderId="18" xfId="6" applyNumberFormat="1" applyFont="1" applyBorder="1" applyAlignment="1" applyProtection="1">
      <alignment horizontal="left" vertical="center" wrapText="1"/>
      <protection hidden="1"/>
    </xf>
    <xf numFmtId="165" fontId="1" fillId="0" borderId="27" xfId="0" applyNumberFormat="1" applyFont="1" applyBorder="1" applyAlignment="1" applyProtection="1">
      <alignment horizontal="left"/>
      <protection locked="0"/>
    </xf>
    <xf numFmtId="165" fontId="1" fillId="0" borderId="28" xfId="0" applyNumberFormat="1" applyFont="1" applyBorder="1" applyAlignment="1" applyProtection="1">
      <alignment horizontal="left"/>
      <protection locked="0"/>
    </xf>
    <xf numFmtId="0" fontId="13" fillId="0" borderId="15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26" fillId="4" borderId="46" xfId="0" applyFont="1" applyFill="1" applyBorder="1" applyAlignment="1">
      <alignment horizontal="left"/>
    </xf>
    <xf numFmtId="0" fontId="26" fillId="4" borderId="31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vertical="center" wrapText="1"/>
      <protection hidden="1"/>
    </xf>
  </cellXfs>
  <cellStyles count="11">
    <cellStyle name="Comma" xfId="10" builtinId="3"/>
    <cellStyle name="Comma 2" xfId="5" xr:uid="{00000000-0005-0000-0000-000001000000}"/>
    <cellStyle name="Hyperlink" xfId="9" builtinId="8"/>
    <cellStyle name="Normal" xfId="0" builtinId="0"/>
    <cellStyle name="Normal 2" xfId="2" xr:uid="{00000000-0005-0000-0000-000003000000}"/>
    <cellStyle name="Normal 2 2" xfId="3" xr:uid="{00000000-0005-0000-0000-000004000000}"/>
    <cellStyle name="Normal 3" xfId="1" xr:uid="{00000000-0005-0000-0000-000005000000}"/>
    <cellStyle name="Normal 3 2" xfId="8" xr:uid="{2C961B82-FDC5-4DFD-86A1-04FAB7521AF2}"/>
    <cellStyle name="Normal 4" xfId="4" xr:uid="{00000000-0005-0000-0000-000006000000}"/>
    <cellStyle name="Normal 4 2" xfId="7" xr:uid="{00000000-0005-0000-0000-000007000000}"/>
    <cellStyle name="Normal 5" xfId="6" xr:uid="{00000000-0005-0000-0000-000008000000}"/>
  </cellStyles>
  <dxfs count="2">
    <dxf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FQ/Regular/NFRI-May%202017/Supplier%20Database%20KTM%20CO%20201507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ier list"/>
      <sheetName val="Guidance"/>
      <sheetName val="Example"/>
      <sheetName val="Advertising Service"/>
      <sheetName val="Toner Suppliers"/>
      <sheetName val="General order supplies"/>
      <sheetName val="Air ticketing"/>
      <sheetName val="Courier Service"/>
      <sheetName val="drinking water"/>
      <sheetName val="Photocopy and flex"/>
      <sheetName val="AC Servicing"/>
      <sheetName val="Vehicle"/>
      <sheetName val="IT "/>
      <sheetName val="EPABX system"/>
      <sheetName val="SAN "/>
    </sheetNames>
    <sheetDataSet>
      <sheetData sheetId="0" refreshError="1"/>
      <sheetData sheetId="1">
        <row r="6">
          <cell r="E6" t="str">
            <v>Contracted</v>
          </cell>
        </row>
        <row r="7">
          <cell r="E7" t="str">
            <v>Approved</v>
          </cell>
        </row>
        <row r="8">
          <cell r="E8" t="str">
            <v xml:space="preserve">Previous supplier </v>
          </cell>
        </row>
        <row r="9">
          <cell r="E9" t="str">
            <v>Quoted before</v>
          </cell>
        </row>
        <row r="10">
          <cell r="E10" t="str">
            <v>New</v>
          </cell>
        </row>
        <row r="11">
          <cell r="E11" t="str">
            <v>Blacklisted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showGridLines="0" showZeros="0" zoomScale="130" zoomScaleNormal="130" workbookViewId="0">
      <selection activeCell="C14" sqref="C14:G14"/>
    </sheetView>
  </sheetViews>
  <sheetFormatPr defaultColWidth="0" defaultRowHeight="14.5" zeroHeight="1" x14ac:dyDescent="0.35"/>
  <cols>
    <col min="1" max="1" width="6.36328125" style="346" customWidth="1"/>
    <col min="2" max="2" width="14.453125" style="183" customWidth="1"/>
    <col min="3" max="3" width="19.453125" style="183" customWidth="1"/>
    <col min="4" max="4" width="30.90625" style="346" customWidth="1"/>
    <col min="5" max="5" width="3.1796875" style="183" customWidth="1"/>
    <col min="6" max="10" width="9.1796875" style="183" customWidth="1"/>
    <col min="11" max="11" width="3.54296875" style="183" customWidth="1"/>
    <col min="12" max="12" width="3" style="183" customWidth="1"/>
    <col min="13" max="16384" width="9.1796875" style="183" hidden="1"/>
  </cols>
  <sheetData>
    <row r="1" spans="1:11" ht="25" customHeight="1" thickBot="1" x14ac:dyDescent="0.4">
      <c r="A1" s="361" t="s">
        <v>160</v>
      </c>
      <c r="B1" s="362"/>
      <c r="C1" s="362"/>
      <c r="D1" s="362"/>
      <c r="E1" s="317"/>
      <c r="F1" s="317"/>
      <c r="G1" s="317"/>
      <c r="H1" s="317"/>
      <c r="I1" s="317"/>
      <c r="J1" s="317"/>
      <c r="K1" s="318"/>
    </row>
    <row r="2" spans="1:11" ht="25" customHeight="1" thickBot="1" x14ac:dyDescent="0.4">
      <c r="A2" s="319" t="s">
        <v>189</v>
      </c>
      <c r="B2" s="320" t="s">
        <v>161</v>
      </c>
      <c r="C2" s="321" t="s">
        <v>20</v>
      </c>
      <c r="D2" s="363" t="s">
        <v>251</v>
      </c>
      <c r="E2" s="322"/>
      <c r="F2" s="322"/>
      <c r="G2" s="322"/>
      <c r="H2" s="322"/>
      <c r="I2" s="322"/>
      <c r="J2" s="322"/>
      <c r="K2" s="323"/>
    </row>
    <row r="3" spans="1:11" ht="14.5" customHeight="1" thickBot="1" x14ac:dyDescent="0.35">
      <c r="A3" s="324">
        <v>1</v>
      </c>
      <c r="B3" s="325" t="s">
        <v>179</v>
      </c>
      <c r="C3" s="326" t="s">
        <v>178</v>
      </c>
      <c r="D3" s="364"/>
      <c r="E3" s="322"/>
      <c r="F3" s="352" t="s">
        <v>199</v>
      </c>
      <c r="G3" s="353"/>
      <c r="H3" s="353"/>
      <c r="I3" s="353"/>
      <c r="J3" s="354"/>
      <c r="K3" s="323"/>
    </row>
    <row r="4" spans="1:11" x14ac:dyDescent="0.3">
      <c r="A4" s="327">
        <v>2</v>
      </c>
      <c r="B4" s="328" t="s">
        <v>180</v>
      </c>
      <c r="C4" s="329" t="s">
        <v>32</v>
      </c>
      <c r="D4" s="330" t="str">
        <f>IF(SUM('Hygiene Kit'!F4:F23)=0,"Please fill in the rate in the summary sheet",IF(COUNTBLANK('Hygiene Kit'!F4:F23)+COUNTIF('Hygiene Kit'!F4:F23,0),"Price missing for some items in this kit",'Hygiene Kit'!G26))</f>
        <v>Please fill in the rate in the summary sheet</v>
      </c>
      <c r="E4" s="322"/>
      <c r="F4" s="355"/>
      <c r="G4" s="356"/>
      <c r="H4" s="356"/>
      <c r="I4" s="356"/>
      <c r="J4" s="357"/>
      <c r="K4" s="323"/>
    </row>
    <row r="5" spans="1:11" x14ac:dyDescent="0.3">
      <c r="A5" s="327">
        <v>3</v>
      </c>
      <c r="B5" s="331" t="s">
        <v>181</v>
      </c>
      <c r="C5" s="332" t="s">
        <v>31</v>
      </c>
      <c r="D5" s="333" t="str">
        <f>IF(SUM('Dignity Kit'!F4:F25)=0,"Please fill in the rate in the summary sheet",IF(COUNTBLANK('Dignity Kit'!F4:F25)+COUNTIF('Dignity Kit'!F4:F25,0),"Price missing for some items in this kit",'Dignity Kit'!G28))</f>
        <v>Please fill in the rate in the summary sheet</v>
      </c>
      <c r="E5" s="322"/>
      <c r="F5" s="355"/>
      <c r="G5" s="356"/>
      <c r="H5" s="356"/>
      <c r="I5" s="356"/>
      <c r="J5" s="357"/>
      <c r="K5" s="323"/>
    </row>
    <row r="6" spans="1:11" x14ac:dyDescent="0.35">
      <c r="A6" s="327">
        <v>4</v>
      </c>
      <c r="B6" s="331" t="s">
        <v>182</v>
      </c>
      <c r="C6" s="334" t="s">
        <v>33</v>
      </c>
      <c r="D6" s="335" t="str">
        <f>IF(SUM('Winterization Kit'!F3:F23)=0,"Please fill in the rate in the summary sheet",IF(COUNTBLANK('Winterization Kit'!F3:F23)+COUNTIF('Winterization Kit'!F3:F23,0),"Price missing for some items in this kit",'Winterization Kit'!G26))</f>
        <v>Please fill in the rate in the summary sheet</v>
      </c>
      <c r="E6" s="322"/>
      <c r="F6" s="355"/>
      <c r="G6" s="356"/>
      <c r="H6" s="356"/>
      <c r="I6" s="356"/>
      <c r="J6" s="357"/>
      <c r="K6" s="323"/>
    </row>
    <row r="7" spans="1:11" x14ac:dyDescent="0.35">
      <c r="A7" s="327">
        <v>5</v>
      </c>
      <c r="B7" s="331" t="s">
        <v>183</v>
      </c>
      <c r="C7" s="334" t="s">
        <v>34</v>
      </c>
      <c r="D7" s="335" t="str">
        <f>IF(SUM('Shelter Kit'!F3:F10)=0,"Please fill in the rate in the summary sheet",IF(COUNTBLANK('Shelter Kit'!F3:F10)+COUNTIF('Shelter Kit'!F3:F10,0),"Price missing for some items in this kit",'Shelter Kit'!G13))</f>
        <v>Please fill in the rate in the summary sheet</v>
      </c>
      <c r="E7" s="322"/>
      <c r="F7" s="355"/>
      <c r="G7" s="356"/>
      <c r="H7" s="356"/>
      <c r="I7" s="356"/>
      <c r="J7" s="357"/>
      <c r="K7" s="323"/>
    </row>
    <row r="8" spans="1:11" x14ac:dyDescent="0.35">
      <c r="A8" s="327">
        <v>6</v>
      </c>
      <c r="B8" s="331" t="s">
        <v>184</v>
      </c>
      <c r="C8" s="334" t="s">
        <v>165</v>
      </c>
      <c r="D8" s="335" t="str">
        <f>IF(SUM('Life Saving-NFI Kits '!F3:F9)=0,"Please fill in the rate in the summary sheet",IF(COUNTBLANK('Life Saving-NFI Kits '!F3:F9)+COUNTIF('Life Saving-NFI Kits '!F3:F9,0),"Price missing for some items in this kit",'Life Saving-NFI Kits '!G12))</f>
        <v>Please fill in the rate in the summary sheet</v>
      </c>
      <c r="E8" s="322"/>
      <c r="F8" s="355"/>
      <c r="G8" s="356"/>
      <c r="H8" s="356"/>
      <c r="I8" s="356"/>
      <c r="J8" s="357"/>
      <c r="K8" s="323"/>
    </row>
    <row r="9" spans="1:11" x14ac:dyDescent="0.35">
      <c r="A9" s="327">
        <v>7</v>
      </c>
      <c r="B9" s="331" t="s">
        <v>185</v>
      </c>
      <c r="C9" s="334" t="s">
        <v>164</v>
      </c>
      <c r="D9" s="335" t="str">
        <f>IF(SUM('Life Saving-Kitchen Kits'!F3:F12)=0,"Please fill in the rate in the summary sheet",IF(COUNTBLANK('Life Saving-Kitchen Kits'!F3:F12)+COUNTIF('Life Saving-Kitchen Kits'!F3:F12,0),"Price missing for some items in this kit",'Life Saving-Kitchen Kits'!G15))</f>
        <v>Please fill in the rate in the summary sheet</v>
      </c>
      <c r="E9" s="322"/>
      <c r="F9" s="355"/>
      <c r="G9" s="356"/>
      <c r="H9" s="356"/>
      <c r="I9" s="356"/>
      <c r="J9" s="357"/>
      <c r="K9" s="323"/>
    </row>
    <row r="10" spans="1:11" ht="15" thickBot="1" x14ac:dyDescent="0.4">
      <c r="A10" s="327">
        <v>8</v>
      </c>
      <c r="B10" s="331" t="s">
        <v>186</v>
      </c>
      <c r="C10" s="334" t="s">
        <v>166</v>
      </c>
      <c r="D10" s="335" t="str">
        <f>IF(SUM('Education Kit-Boys'!F4:F25)=0,"Please fill in the rate in the summary sheet",IF(COUNTBLANK('Education Kit-Boys'!F4:F25)+COUNTIF('Education Kit-Boys'!F4:F25,0),"Price missing for some items in this kit",'Education Kit-Boys'!G28))</f>
        <v>Please fill in the rate in the summary sheet</v>
      </c>
      <c r="E10" s="322"/>
      <c r="F10" s="358"/>
      <c r="G10" s="359"/>
      <c r="H10" s="359"/>
      <c r="I10" s="359"/>
      <c r="J10" s="360"/>
      <c r="K10" s="323"/>
    </row>
    <row r="11" spans="1:11" x14ac:dyDescent="0.35">
      <c r="A11" s="327">
        <v>9</v>
      </c>
      <c r="B11" s="331" t="s">
        <v>187</v>
      </c>
      <c r="C11" s="334" t="s">
        <v>167</v>
      </c>
      <c r="D11" s="335" t="str">
        <f>IF(SUM('Education Kits-Girls'!F5:F26)=0,"Please fill in the rate in the summary sheet",IF(COUNTBLANK('Education Kits-Girls'!F5:F26)+COUNTIF('Education Kits-Girls'!F5:F26,0),"Price missing for some items in this kit",'Education Kits-Girls'!G29))</f>
        <v>Please fill in the rate in the summary sheet</v>
      </c>
      <c r="E11" s="322"/>
      <c r="F11" s="322"/>
      <c r="G11" s="322"/>
      <c r="H11" s="322"/>
      <c r="I11" s="322"/>
      <c r="J11" s="322"/>
      <c r="K11" s="323"/>
    </row>
    <row r="12" spans="1:11" ht="15" thickBot="1" x14ac:dyDescent="0.4">
      <c r="A12" s="336">
        <v>10</v>
      </c>
      <c r="B12" s="337" t="s">
        <v>188</v>
      </c>
      <c r="C12" s="338" t="s">
        <v>30</v>
      </c>
      <c r="D12" s="339" t="str">
        <f>IF(SUM('MHM Kit'!F4:F15)=0,"Please fill in the rate in the summary sheet",IF(COUNTBLANK('MHM Kit'!F4:F15)+COUNTIF('MHM Kit'!F4:F15,0),"Price missing for some items in this kit",'MHM Kit'!G18))</f>
        <v>Please fill in the rate in the summary sheet</v>
      </c>
      <c r="E12" s="322"/>
      <c r="F12" s="322"/>
      <c r="G12" s="322"/>
      <c r="H12" s="322"/>
      <c r="I12" s="322"/>
      <c r="J12" s="322"/>
      <c r="K12" s="323"/>
    </row>
    <row r="13" spans="1:11" ht="15" thickBot="1" x14ac:dyDescent="0.4">
      <c r="A13" s="340"/>
      <c r="B13" s="341"/>
      <c r="C13" s="342"/>
      <c r="D13" s="343"/>
      <c r="E13" s="322"/>
      <c r="F13" s="322"/>
      <c r="G13" s="322"/>
      <c r="H13" s="322"/>
      <c r="I13" s="322"/>
      <c r="J13" s="322"/>
      <c r="K13" s="323"/>
    </row>
    <row r="14" spans="1:11" ht="18.5" customHeight="1" x14ac:dyDescent="0.35">
      <c r="A14" s="365" t="s">
        <v>175</v>
      </c>
      <c r="B14" s="366"/>
      <c r="C14" s="367">
        <f>'Summary of all kit Items'!C100:G100</f>
        <v>0</v>
      </c>
      <c r="D14" s="367"/>
      <c r="E14" s="367"/>
      <c r="F14" s="367"/>
      <c r="G14" s="368"/>
      <c r="H14" s="322"/>
      <c r="I14" s="322"/>
      <c r="J14" s="322"/>
      <c r="K14" s="323"/>
    </row>
    <row r="15" spans="1:11" ht="28.5" customHeight="1" x14ac:dyDescent="0.35">
      <c r="A15" s="369" t="s">
        <v>176</v>
      </c>
      <c r="B15" s="370"/>
      <c r="C15" s="371">
        <f>'Summary of all kit Items'!C101:G101</f>
        <v>0</v>
      </c>
      <c r="D15" s="371"/>
      <c r="E15" s="371"/>
      <c r="F15" s="371"/>
      <c r="G15" s="372"/>
      <c r="H15" s="322"/>
      <c r="I15" s="322"/>
      <c r="J15" s="322"/>
      <c r="K15" s="323"/>
    </row>
    <row r="16" spans="1:11" ht="27.5" customHeight="1" thickBot="1" x14ac:dyDescent="0.4">
      <c r="A16" s="347" t="s">
        <v>177</v>
      </c>
      <c r="B16" s="348"/>
      <c r="C16" s="349">
        <f>'Summary of all kit Items'!C102:G102</f>
        <v>0</v>
      </c>
      <c r="D16" s="350"/>
      <c r="E16" s="350"/>
      <c r="F16" s="350"/>
      <c r="G16" s="351"/>
      <c r="H16" s="344"/>
      <c r="I16" s="344"/>
      <c r="J16" s="344"/>
      <c r="K16" s="345"/>
    </row>
    <row r="17" x14ac:dyDescent="0.35"/>
    <row r="18" x14ac:dyDescent="0.35"/>
  </sheetData>
  <sheetProtection algorithmName="SHA-512" hashValue="eC74KwfSvOKzXuaef9NoMs0Lxb3zjcr4czKqrEiRVgNLCKXLFD4+P/axztLJdjGLp4l54abis+MH1PLf4un3FQ==" saltValue="uo0uXZgE4Nqk36ifu/4QAQ==" spinCount="100000" sheet="1" objects="1" scenarios="1" formatColumns="0" formatRows="0"/>
  <mergeCells count="9">
    <mergeCell ref="A16:B16"/>
    <mergeCell ref="C16:G16"/>
    <mergeCell ref="F3:J10"/>
    <mergeCell ref="A1:D1"/>
    <mergeCell ref="D2:D3"/>
    <mergeCell ref="A14:B14"/>
    <mergeCell ref="C14:G14"/>
    <mergeCell ref="A15:B15"/>
    <mergeCell ref="C15:G15"/>
  </mergeCells>
  <conditionalFormatting sqref="D4:D13">
    <cfRule type="cellIs" dxfId="1" priority="1" operator="equal">
      <formula>"Price missing for some items in this kit"</formula>
    </cfRule>
  </conditionalFormatting>
  <pageMargins left="0.7" right="0.7" top="0.75" bottom="0.75" header="0.3" footer="0.3"/>
  <pageSetup scale="98" fitToHeight="100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85ECE-68F5-4FEF-9301-2672A4ECFA34}">
  <sheetPr>
    <tabColor theme="8" tint="0.39997558519241921"/>
    <pageSetUpPr fitToPage="1"/>
  </sheetPr>
  <dimension ref="A1:H34"/>
  <sheetViews>
    <sheetView showGridLines="0" showZeros="0" zoomScale="85" zoomScaleNormal="85" workbookViewId="0">
      <selection activeCell="D18" sqref="D18"/>
    </sheetView>
  </sheetViews>
  <sheetFormatPr defaultColWidth="9.1796875" defaultRowHeight="13" x14ac:dyDescent="0.35"/>
  <cols>
    <col min="1" max="1" width="5.453125" style="288" customWidth="1"/>
    <col min="2" max="2" width="17.54296875" style="288" customWidth="1"/>
    <col min="3" max="3" width="63.453125" style="253" customWidth="1"/>
    <col min="4" max="4" width="6.81640625" style="288" customWidth="1"/>
    <col min="5" max="5" width="10.54296875" style="313" customWidth="1"/>
    <col min="6" max="6" width="17.54296875" style="313" customWidth="1"/>
    <col min="7" max="7" width="21" style="313" customWidth="1"/>
    <col min="8" max="8" width="23.81640625" style="314" customWidth="1"/>
    <col min="9" max="16384" width="9.1796875" style="288"/>
  </cols>
  <sheetData>
    <row r="1" spans="1:8" ht="21.5" thickBot="1" x14ac:dyDescent="0.4">
      <c r="A1" s="447" t="s">
        <v>197</v>
      </c>
      <c r="B1" s="448"/>
      <c r="C1" s="448"/>
      <c r="D1" s="448"/>
      <c r="E1" s="448"/>
      <c r="F1" s="286"/>
      <c r="G1" s="286"/>
      <c r="H1" s="287"/>
    </row>
    <row r="2" spans="1:8" ht="22" thickTop="1" thickBot="1" x14ac:dyDescent="0.4">
      <c r="A2" s="289"/>
      <c r="B2" s="290"/>
      <c r="C2" s="256" t="s">
        <v>121</v>
      </c>
      <c r="D2" s="290"/>
      <c r="E2" s="290"/>
      <c r="F2" s="291"/>
      <c r="G2" s="291"/>
      <c r="H2" s="292"/>
    </row>
    <row r="3" spans="1:8" ht="13.5" thickTop="1" x14ac:dyDescent="0.35">
      <c r="A3" s="293"/>
      <c r="B3" s="294"/>
      <c r="C3" s="295" t="s">
        <v>99</v>
      </c>
      <c r="D3" s="295" t="s">
        <v>0</v>
      </c>
      <c r="E3" s="295" t="s">
        <v>38</v>
      </c>
      <c r="F3" s="293" t="s">
        <v>77</v>
      </c>
      <c r="G3" s="293" t="s">
        <v>100</v>
      </c>
      <c r="H3" s="296" t="s">
        <v>119</v>
      </c>
    </row>
    <row r="4" spans="1:8" ht="14.5" x14ac:dyDescent="0.35">
      <c r="A4" s="297" t="s">
        <v>4</v>
      </c>
      <c r="B4" s="455" t="s">
        <v>101</v>
      </c>
      <c r="C4" s="456"/>
      <c r="D4" s="456"/>
      <c r="E4" s="457"/>
      <c r="F4" s="298"/>
      <c r="G4" s="298"/>
      <c r="H4" s="299"/>
    </row>
    <row r="5" spans="1:8" ht="25.4" customHeight="1" x14ac:dyDescent="0.35">
      <c r="A5" s="300">
        <v>1</v>
      </c>
      <c r="B5" s="301" t="s">
        <v>143</v>
      </c>
      <c r="C5" s="266" t="str">
        <f>VLOOKUP(B5,'Summary of all kit Items'!$B$4:$F$93,2,FALSE)</f>
        <v>Hard back exercise book, 120 pages lining, 60 gsm, A4 size</v>
      </c>
      <c r="D5" s="302" t="s">
        <v>48</v>
      </c>
      <c r="E5" s="303">
        <v>5</v>
      </c>
      <c r="F5" s="298">
        <f>VLOOKUP(B5,'Summary of all kit Items'!$B$4:$G$93,6,FALSE)</f>
        <v>0</v>
      </c>
      <c r="G5" s="304">
        <f>F5*E5</f>
        <v>0</v>
      </c>
      <c r="H5" s="299">
        <f>VLOOKUP(B5,'Summary of all kit Items'!$B$4:$F$93,5,FALSE)</f>
        <v>0</v>
      </c>
    </row>
    <row r="6" spans="1:8" ht="25.4" customHeight="1" x14ac:dyDescent="0.35">
      <c r="A6" s="300">
        <v>2</v>
      </c>
      <c r="B6" s="301" t="s">
        <v>144</v>
      </c>
      <c r="C6" s="266" t="str">
        <f>VLOOKUP(B6,'Summary of all kit Items'!$B$4:$F$93,2,FALSE)</f>
        <v>Hard back exercise book , 60 pages lining, 60 gsm, B5 size</v>
      </c>
      <c r="D6" s="302" t="s">
        <v>48</v>
      </c>
      <c r="E6" s="303">
        <v>5</v>
      </c>
      <c r="F6" s="298">
        <f>VLOOKUP(B6,'Summary of all kit Items'!$B$4:$G$93,6,FALSE)</f>
        <v>0</v>
      </c>
      <c r="G6" s="304">
        <f t="shared" ref="G6:G26" si="0">F6*E6</f>
        <v>0</v>
      </c>
      <c r="H6" s="299">
        <f>VLOOKUP(B6,'Summary of all kit Items'!$B$4:$F$93,5,FALSE)</f>
        <v>0</v>
      </c>
    </row>
    <row r="7" spans="1:8" ht="25.4" customHeight="1" x14ac:dyDescent="0.35">
      <c r="A7" s="300">
        <v>3</v>
      </c>
      <c r="B7" s="301" t="s">
        <v>124</v>
      </c>
      <c r="C7" s="266" t="str">
        <f>VLOOKUP(B7,'Summary of all kit Items'!$B$4:$F$93,2,FALSE)</f>
        <v>HB pencil without rubber</v>
      </c>
      <c r="D7" s="302" t="s">
        <v>103</v>
      </c>
      <c r="E7" s="303">
        <v>12</v>
      </c>
      <c r="F7" s="298">
        <f>VLOOKUP(B7,'Summary of all kit Items'!$B$4:$G$93,6,FALSE)</f>
        <v>0</v>
      </c>
      <c r="G7" s="304">
        <f t="shared" si="0"/>
        <v>0</v>
      </c>
      <c r="H7" s="299">
        <f>VLOOKUP(B7,'Summary of all kit Items'!$B$4:$F$93,5,FALSE)</f>
        <v>0</v>
      </c>
    </row>
    <row r="8" spans="1:8" ht="25.4" customHeight="1" x14ac:dyDescent="0.35">
      <c r="A8" s="300">
        <v>4</v>
      </c>
      <c r="B8" s="301" t="s">
        <v>146</v>
      </c>
      <c r="C8" s="266" t="str">
        <f>VLOOKUP(B8,'Summary of all kit Items'!$B$4:$F$93,2,FALSE)</f>
        <v>Pencil sharpener (metallic), ordinary</v>
      </c>
      <c r="D8" s="302" t="s">
        <v>103</v>
      </c>
      <c r="E8" s="303">
        <v>2</v>
      </c>
      <c r="F8" s="298">
        <f>VLOOKUP(B8,'Summary of all kit Items'!$B$4:$G$93,6,FALSE)</f>
        <v>0</v>
      </c>
      <c r="G8" s="304">
        <f t="shared" si="0"/>
        <v>0</v>
      </c>
      <c r="H8" s="299">
        <f>VLOOKUP(B8,'Summary of all kit Items'!$B$4:$F$93,5,FALSE)</f>
        <v>0</v>
      </c>
    </row>
    <row r="9" spans="1:8" ht="25.4" customHeight="1" x14ac:dyDescent="0.35">
      <c r="A9" s="300">
        <v>5</v>
      </c>
      <c r="B9" s="301" t="s">
        <v>122</v>
      </c>
      <c r="C9" s="266" t="str">
        <f>VLOOKUP(B9,'Summary of all kit Items'!$B$4:$F$93,2,FALSE)</f>
        <v>Ball point pen, clear blue</v>
      </c>
      <c r="D9" s="302" t="s">
        <v>103</v>
      </c>
      <c r="E9" s="303">
        <v>6</v>
      </c>
      <c r="F9" s="298">
        <f>VLOOKUP(B9,'Summary of all kit Items'!$B$4:$G$93,6,FALSE)</f>
        <v>0</v>
      </c>
      <c r="G9" s="304">
        <f t="shared" si="0"/>
        <v>0</v>
      </c>
      <c r="H9" s="299">
        <f>VLOOKUP(B9,'Summary of all kit Items'!$B$4:$F$93,5,FALSE)</f>
        <v>0</v>
      </c>
    </row>
    <row r="10" spans="1:8" ht="25.4" customHeight="1" x14ac:dyDescent="0.35">
      <c r="A10" s="300">
        <v>6</v>
      </c>
      <c r="B10" s="301" t="s">
        <v>5</v>
      </c>
      <c r="C10" s="266" t="str">
        <f>VLOOKUP(B10,'Summary of all kit Items'!$B$4:$F$93,2,FALSE)</f>
        <v>Eraser, standard size, ordinary</v>
      </c>
      <c r="D10" s="302" t="s">
        <v>103</v>
      </c>
      <c r="E10" s="303">
        <v>2</v>
      </c>
      <c r="F10" s="298">
        <f>VLOOKUP(B10,'Summary of all kit Items'!$B$4:$G$93,6,FALSE)</f>
        <v>0</v>
      </c>
      <c r="G10" s="304">
        <f t="shared" si="0"/>
        <v>0</v>
      </c>
      <c r="H10" s="299">
        <f>VLOOKUP(B10,'Summary of all kit Items'!$B$4:$F$93,5,FALSE)</f>
        <v>0</v>
      </c>
    </row>
    <row r="11" spans="1:8" ht="25.4" customHeight="1" x14ac:dyDescent="0.35">
      <c r="A11" s="300">
        <v>7</v>
      </c>
      <c r="B11" s="301" t="s">
        <v>125</v>
      </c>
      <c r="C11" s="305" t="s">
        <v>107</v>
      </c>
      <c r="D11" s="302" t="s">
        <v>103</v>
      </c>
      <c r="E11" s="303">
        <v>1</v>
      </c>
      <c r="F11" s="298">
        <f>VLOOKUP(B11,'Summary of all kit Items'!$B$4:$G$93,6,FALSE)</f>
        <v>0</v>
      </c>
      <c r="G11" s="304">
        <f t="shared" si="0"/>
        <v>0</v>
      </c>
      <c r="H11" s="299">
        <f>VLOOKUP(B11,'Summary of all kit Items'!$B$4:$F$93,5,FALSE)</f>
        <v>0</v>
      </c>
    </row>
    <row r="12" spans="1:8" ht="14.5" x14ac:dyDescent="0.35">
      <c r="A12" s="297" t="s">
        <v>6</v>
      </c>
      <c r="B12" s="455" t="s">
        <v>108</v>
      </c>
      <c r="C12" s="456"/>
      <c r="D12" s="456"/>
      <c r="E12" s="457"/>
      <c r="F12" s="298" t="s">
        <v>252</v>
      </c>
      <c r="G12" s="304"/>
      <c r="H12" s="299"/>
    </row>
    <row r="13" spans="1:8" ht="25.4" customHeight="1" x14ac:dyDescent="0.35">
      <c r="A13" s="300">
        <v>1</v>
      </c>
      <c r="B13" s="301" t="s">
        <v>55</v>
      </c>
      <c r="C13" s="266" t="str">
        <f>VLOOKUP(B13,'Summary of all kit Items'!$B$4:$F$93,2,FALSE)</f>
        <v>Stainless steel,  L: 7 cm, Good Quality</v>
      </c>
      <c r="D13" s="302" t="s">
        <v>103</v>
      </c>
      <c r="E13" s="303">
        <v>1</v>
      </c>
      <c r="F13" s="298">
        <f>VLOOKUP(B13,'Summary of all kit Items'!$B$4:$G$93,6,FALSE)</f>
        <v>0</v>
      </c>
      <c r="G13" s="304">
        <f t="shared" si="0"/>
        <v>0</v>
      </c>
      <c r="H13" s="299">
        <f>VLOOKUP(B13,'Summary of all kit Items'!$B$4:$F$93,5,FALSE)</f>
        <v>0</v>
      </c>
    </row>
    <row r="14" spans="1:8" ht="25.4" customHeight="1" x14ac:dyDescent="0.35">
      <c r="A14" s="300">
        <v>2</v>
      </c>
      <c r="B14" s="301" t="s">
        <v>253</v>
      </c>
      <c r="C14" s="266" t="str">
        <f>VLOOKUP(B14,'Summary of all kit Items'!$B$4:$F$93,2,FALSE)</f>
        <v>made of virgin plastic, 18 cm length</v>
      </c>
      <c r="D14" s="302" t="s">
        <v>103</v>
      </c>
      <c r="E14" s="303">
        <v>1</v>
      </c>
      <c r="F14" s="298">
        <f>VLOOKUP(B14,'Summary of all kit Items'!$B$4:$G$93,6,FALSE)</f>
        <v>0</v>
      </c>
      <c r="G14" s="304">
        <f t="shared" si="0"/>
        <v>0</v>
      </c>
      <c r="H14" s="299">
        <f>VLOOKUP(B14,'Summary of all kit Items'!$B$4:$F$93,5,FALSE)</f>
        <v>0</v>
      </c>
    </row>
    <row r="15" spans="1:8" ht="25.4" customHeight="1" x14ac:dyDescent="0.35">
      <c r="A15" s="300">
        <v>3</v>
      </c>
      <c r="B15" s="301" t="s">
        <v>21</v>
      </c>
      <c r="C15" s="266" t="str">
        <f>VLOOKUP(B15,'Summary of all kit Items'!$B$4:$F$93,2,FALSE)</f>
        <v>Cotton Multicolored hankies | Size 26 x 26CM</v>
      </c>
      <c r="D15" s="302" t="s">
        <v>103</v>
      </c>
      <c r="E15" s="303">
        <v>2</v>
      </c>
      <c r="F15" s="298">
        <f>VLOOKUP(B15,'Summary of all kit Items'!$B$4:$G$93,6,FALSE)</f>
        <v>0</v>
      </c>
      <c r="G15" s="304">
        <f t="shared" si="0"/>
        <v>0</v>
      </c>
      <c r="H15" s="299">
        <f>VLOOKUP(B15,'Summary of all kit Items'!$B$4:$F$93,5,FALSE)</f>
        <v>0</v>
      </c>
    </row>
    <row r="16" spans="1:8" ht="25.4" customHeight="1" x14ac:dyDescent="0.35">
      <c r="A16" s="300">
        <v>4</v>
      </c>
      <c r="B16" s="301" t="s">
        <v>147</v>
      </c>
      <c r="C16" s="266" t="str">
        <f>VLOOKUP(B16,'Summary of all kit Items'!$B$4:$F$93,2,FALSE)</f>
        <v>Water Bottel 1000 ML, Good Quality Plastic</v>
      </c>
      <c r="D16" s="302" t="s">
        <v>103</v>
      </c>
      <c r="E16" s="303">
        <v>1</v>
      </c>
      <c r="F16" s="298">
        <f>VLOOKUP(B16,'Summary of all kit Items'!$B$4:$G$93,6,FALSE)</f>
        <v>0</v>
      </c>
      <c r="G16" s="304">
        <f t="shared" si="0"/>
        <v>0</v>
      </c>
      <c r="H16" s="299">
        <f>VLOOKUP(B16,'Summary of all kit Items'!$B$4:$F$93,5,FALSE)</f>
        <v>0</v>
      </c>
    </row>
    <row r="17" spans="1:8" ht="25.4" customHeight="1" x14ac:dyDescent="0.35">
      <c r="A17" s="300">
        <v>5</v>
      </c>
      <c r="B17" s="301" t="s">
        <v>148</v>
      </c>
      <c r="C17" s="266" t="str">
        <f>VLOOKUP(B17,'Summary of all kit Items'!$B$4:$F$93,2,FALSE)</f>
        <v>Umbrella double fold - Durable , good quality</v>
      </c>
      <c r="D17" s="302" t="s">
        <v>103</v>
      </c>
      <c r="E17" s="303">
        <v>1</v>
      </c>
      <c r="F17" s="298">
        <f>VLOOKUP(B17,'Summary of all kit Items'!$B$4:$G$93,6,FALSE)</f>
        <v>0</v>
      </c>
      <c r="G17" s="304">
        <f t="shared" si="0"/>
        <v>0</v>
      </c>
      <c r="H17" s="299">
        <f>VLOOKUP(B17,'Summary of all kit Items'!$B$4:$F$93,5,FALSE)</f>
        <v>0</v>
      </c>
    </row>
    <row r="18" spans="1:8" ht="25.4" customHeight="1" x14ac:dyDescent="0.35">
      <c r="A18" s="300">
        <v>6</v>
      </c>
      <c r="B18" s="301" t="s">
        <v>109</v>
      </c>
      <c r="C18" s="266" t="str">
        <f>VLOOKUP(B18,'Summary of all kit Items'!$B$4:$F$93,2,FALSE)</f>
        <v>Solar study light with ac adapter and solar panel. 4 watt led and 4 volt solar panel. 6 - 8 hours battery backup.</v>
      </c>
      <c r="D18" s="302" t="s">
        <v>103</v>
      </c>
      <c r="E18" s="303">
        <v>1</v>
      </c>
      <c r="F18" s="298">
        <f>VLOOKUP(B18,'Summary of all kit Items'!$B$4:$G$93,6,FALSE)</f>
        <v>0</v>
      </c>
      <c r="G18" s="304">
        <f t="shared" si="0"/>
        <v>0</v>
      </c>
      <c r="H18" s="299">
        <f>VLOOKUP(B18,'Summary of all kit Items'!$B$4:$F$93,5,FALSE)</f>
        <v>0</v>
      </c>
    </row>
    <row r="19" spans="1:8" ht="25.4" customHeight="1" x14ac:dyDescent="0.35">
      <c r="A19" s="300">
        <v>7</v>
      </c>
      <c r="B19" s="306" t="s">
        <v>149</v>
      </c>
      <c r="C19" s="266" t="str">
        <f>VLOOKUP(B19,'Summary of all kit Items'!$B$4:$F$93,2,FALSE)</f>
        <v>Handwashing Soap, Antibacterial soap bar, Weight: 100g (like or equvalant to savlon, dettol, lifebuoy, etc.) brand is not our preference</v>
      </c>
      <c r="D19" s="302" t="s">
        <v>3</v>
      </c>
      <c r="E19" s="303">
        <v>2</v>
      </c>
      <c r="F19" s="298">
        <f>VLOOKUP(B19,'Summary of all kit Items'!$B$4:$G$93,6,FALSE)</f>
        <v>0</v>
      </c>
      <c r="G19" s="304">
        <f t="shared" si="0"/>
        <v>0</v>
      </c>
      <c r="H19" s="299">
        <f>VLOOKUP(B19,'Summary of all kit Items'!$B$4:$F$93,5,FALSE)</f>
        <v>0</v>
      </c>
    </row>
    <row r="20" spans="1:8" ht="25.4" customHeight="1" x14ac:dyDescent="0.35">
      <c r="A20" s="300">
        <v>8</v>
      </c>
      <c r="B20" s="298" t="s">
        <v>201</v>
      </c>
      <c r="C20" s="266" t="str">
        <f>VLOOKUP(B20,'Summary of all kit Items'!$B$4:$F$93,2,FALSE)</f>
        <v>Soft bristles, easy to hold</v>
      </c>
      <c r="D20" s="302" t="s">
        <v>3</v>
      </c>
      <c r="E20" s="303">
        <v>1</v>
      </c>
      <c r="F20" s="298">
        <f>VLOOKUP(B20,'Summary of all kit Items'!$B$4:$G$93,6,FALSE)</f>
        <v>0</v>
      </c>
      <c r="G20" s="304">
        <f t="shared" si="0"/>
        <v>0</v>
      </c>
      <c r="H20" s="299">
        <f>VLOOKUP(B20,'Summary of all kit Items'!$B$4:$F$93,5,FALSE)</f>
        <v>0</v>
      </c>
    </row>
    <row r="21" spans="1:8" ht="25.4" customHeight="1" x14ac:dyDescent="0.35">
      <c r="A21" s="300">
        <v>9</v>
      </c>
      <c r="B21" s="291" t="s">
        <v>155</v>
      </c>
      <c r="C21" s="266" t="str">
        <f>VLOOKUP(B21,'Summary of all kit Items'!$B$4:$F$93,2,FALSE)</f>
        <v xml:space="preserve">80gsm, Shelf life- at least one year expiry date </v>
      </c>
      <c r="D21" s="302" t="s">
        <v>3</v>
      </c>
      <c r="E21" s="303">
        <v>1</v>
      </c>
      <c r="F21" s="298">
        <f>VLOOKUP(B21,'Summary of all kit Items'!$B$4:$G$93,6,FALSE)</f>
        <v>0</v>
      </c>
      <c r="G21" s="304">
        <f t="shared" si="0"/>
        <v>0</v>
      </c>
      <c r="H21" s="299">
        <f>VLOOKUP(B21,'Summary of all kit Items'!$B$4:$F$93,5,FALSE)</f>
        <v>0</v>
      </c>
    </row>
    <row r="22" spans="1:8" ht="25.4" customHeight="1" x14ac:dyDescent="0.35">
      <c r="A22" s="300">
        <v>10</v>
      </c>
      <c r="B22" s="307" t="s">
        <v>204</v>
      </c>
      <c r="C22" s="266" t="str">
        <f>VLOOKUP(B22,'Summary of all kit Items'!$B$4:$F$93,2,FALSE)</f>
        <v xml:space="preserve">
100% Cotton, Standard Size</v>
      </c>
      <c r="D22" s="302" t="s">
        <v>103</v>
      </c>
      <c r="E22" s="303">
        <v>2</v>
      </c>
      <c r="F22" s="298">
        <f>VLOOKUP(B22,'Summary of all kit Items'!$B$4:$G$93,6,FALSE)</f>
        <v>0</v>
      </c>
      <c r="G22" s="304">
        <f t="shared" si="0"/>
        <v>0</v>
      </c>
      <c r="H22" s="299">
        <f>VLOOKUP(B22,'Summary of all kit Items'!$B$4:$F$93,5,FALSE)</f>
        <v>0</v>
      </c>
    </row>
    <row r="23" spans="1:8" ht="14.5" x14ac:dyDescent="0.35">
      <c r="A23" s="300" t="s">
        <v>7</v>
      </c>
      <c r="B23" s="455" t="s">
        <v>112</v>
      </c>
      <c r="C23" s="456"/>
      <c r="D23" s="456"/>
      <c r="E23" s="457"/>
      <c r="F23" s="298" t="s">
        <v>252</v>
      </c>
      <c r="G23" s="304"/>
      <c r="H23" s="299"/>
    </row>
    <row r="24" spans="1:8" ht="25.4" customHeight="1" x14ac:dyDescent="0.35">
      <c r="A24" s="300">
        <v>1</v>
      </c>
      <c r="B24" s="301" t="s">
        <v>151</v>
      </c>
      <c r="C24" s="266" t="str">
        <f>VLOOKUP(B24,'Summary of all kit Items'!$B$4:$F$93,2,FALSE)</f>
        <v>Cloth for Pant, terry cotton, color: dark blue- Boys</v>
      </c>
      <c r="D24" s="302" t="s">
        <v>114</v>
      </c>
      <c r="E24" s="303">
        <v>2</v>
      </c>
      <c r="F24" s="298">
        <f>VLOOKUP(B24,'Summary of all kit Items'!$B$4:$G$93,6,FALSE)</f>
        <v>0</v>
      </c>
      <c r="G24" s="304">
        <f t="shared" si="0"/>
        <v>0</v>
      </c>
      <c r="H24" s="299">
        <f>VLOOKUP(B24,'Summary of all kit Items'!$B$4:$F$93,5,FALSE)</f>
        <v>0</v>
      </c>
    </row>
    <row r="25" spans="1:8" ht="25.4" customHeight="1" x14ac:dyDescent="0.35">
      <c r="A25" s="300">
        <v>2</v>
      </c>
      <c r="B25" s="301" t="s">
        <v>152</v>
      </c>
      <c r="C25" s="266" t="str">
        <f>VLOOKUP(B25,'Summary of all kit Items'!$B$4:$F$93,2,FALSE)</f>
        <v xml:space="preserve">Cloth for Shirt, terry cotton, color: sky blue- Boys </v>
      </c>
      <c r="D25" s="302" t="s">
        <v>114</v>
      </c>
      <c r="E25" s="308">
        <v>1.5</v>
      </c>
      <c r="F25" s="298">
        <f>VLOOKUP(B25,'Summary of all kit Items'!$B$4:$G$93,6,FALSE)</f>
        <v>0</v>
      </c>
      <c r="G25" s="304">
        <f t="shared" si="0"/>
        <v>0</v>
      </c>
      <c r="H25" s="299">
        <f>VLOOKUP(B25,'Summary of all kit Items'!$B$4:$F$93,5,FALSE)</f>
        <v>0</v>
      </c>
    </row>
    <row r="26" spans="1:8" ht="25.4" customHeight="1" x14ac:dyDescent="0.35">
      <c r="A26" s="300">
        <v>3</v>
      </c>
      <c r="B26" s="301" t="s">
        <v>153</v>
      </c>
      <c r="C26" s="305" t="s">
        <v>116</v>
      </c>
      <c r="D26" s="302" t="s">
        <v>103</v>
      </c>
      <c r="E26" s="303">
        <v>1</v>
      </c>
      <c r="F26" s="298">
        <f>VLOOKUP(B26,'Summary of all kit Items'!$B$4:$G$93,6,FALSE)</f>
        <v>0</v>
      </c>
      <c r="G26" s="304">
        <f t="shared" si="0"/>
        <v>0</v>
      </c>
      <c r="H26" s="299">
        <f>VLOOKUP(B26,'Summary of all kit Items'!$B$4:$F$93,5,FALSE)</f>
        <v>0</v>
      </c>
    </row>
    <row r="27" spans="1:8" ht="30" customHeight="1" x14ac:dyDescent="0.35">
      <c r="A27" s="449" t="s">
        <v>120</v>
      </c>
      <c r="B27" s="450"/>
      <c r="C27" s="450"/>
      <c r="D27" s="450"/>
      <c r="E27" s="450"/>
      <c r="F27" s="451"/>
      <c r="G27" s="304">
        <f>SUM(G5:G26)</f>
        <v>0</v>
      </c>
      <c r="H27" s="299"/>
    </row>
    <row r="28" spans="1:8" ht="30" customHeight="1" x14ac:dyDescent="0.35">
      <c r="A28" s="449" t="s">
        <v>118</v>
      </c>
      <c r="B28" s="450"/>
      <c r="C28" s="450"/>
      <c r="D28" s="450"/>
      <c r="E28" s="450"/>
      <c r="F28" s="451"/>
      <c r="G28" s="304">
        <f>G27*13%</f>
        <v>0</v>
      </c>
      <c r="H28" s="299"/>
    </row>
    <row r="29" spans="1:8" ht="30" customHeight="1" thickBot="1" x14ac:dyDescent="0.4">
      <c r="A29" s="452" t="s">
        <v>10</v>
      </c>
      <c r="B29" s="453"/>
      <c r="C29" s="453"/>
      <c r="D29" s="453"/>
      <c r="E29" s="453"/>
      <c r="F29" s="454"/>
      <c r="G29" s="309">
        <f>G28+G27</f>
        <v>0</v>
      </c>
      <c r="H29" s="310"/>
    </row>
    <row r="30" spans="1:8" ht="13.5" thickBot="1" x14ac:dyDescent="0.4">
      <c r="A30" s="311"/>
      <c r="B30" s="312"/>
      <c r="C30" s="282"/>
      <c r="D30" s="312"/>
      <c r="E30" s="286"/>
      <c r="F30" s="286"/>
      <c r="G30" s="286"/>
      <c r="H30" s="287"/>
    </row>
    <row r="31" spans="1:8" s="29" customFormat="1" ht="34.5" customHeight="1" thickBot="1" x14ac:dyDescent="0.4">
      <c r="A31" s="365" t="s">
        <v>175</v>
      </c>
      <c r="B31" s="366"/>
      <c r="C31" s="367">
        <f>'Summary of all kit Items'!C100:G100</f>
        <v>0</v>
      </c>
      <c r="D31" s="367"/>
      <c r="E31" s="367"/>
      <c r="F31" s="367"/>
      <c r="G31" s="368"/>
      <c r="H31" s="63"/>
    </row>
    <row r="32" spans="1:8" s="29" customFormat="1" ht="34.5" customHeight="1" thickBot="1" x14ac:dyDescent="0.4">
      <c r="A32" s="385" t="s">
        <v>176</v>
      </c>
      <c r="B32" s="386"/>
      <c r="C32" s="367">
        <f>'Summary of all kit Items'!C101:G101</f>
        <v>0</v>
      </c>
      <c r="D32" s="367"/>
      <c r="E32" s="367"/>
      <c r="F32" s="367"/>
      <c r="G32" s="368"/>
      <c r="H32" s="63"/>
    </row>
    <row r="33" spans="1:8" s="29" customFormat="1" ht="49" customHeight="1" thickBot="1" x14ac:dyDescent="0.4">
      <c r="A33" s="387" t="s">
        <v>177</v>
      </c>
      <c r="B33" s="388"/>
      <c r="C33" s="416">
        <f>'Summary of all kit Items'!C102:G102</f>
        <v>0</v>
      </c>
      <c r="D33" s="416"/>
      <c r="E33" s="416"/>
      <c r="F33" s="416"/>
      <c r="G33" s="417"/>
      <c r="H33" s="63"/>
    </row>
    <row r="34" spans="1:8" s="29" customFormat="1" ht="15" thickBot="1" x14ac:dyDescent="0.4">
      <c r="A34" s="89"/>
      <c r="B34" s="90"/>
      <c r="C34" s="91"/>
      <c r="D34" s="92"/>
      <c r="E34" s="92"/>
      <c r="F34" s="93"/>
      <c r="G34" s="92"/>
      <c r="H34" s="94"/>
    </row>
  </sheetData>
  <sheetProtection algorithmName="SHA-512" hashValue="6ZzzLM93m9tWqG2jg61pD8xoqgNJ9vWptpp02ASDbOVcbGRwHYB3kTBKrdIJRqSaGBCECIs3Qpqag93/Ei5mtg==" saltValue="EoHS9xyKHWqminjOINl6Ng==" spinCount="100000" sheet="1" objects="1" scenarios="1" formatColumns="0" formatRows="0"/>
  <mergeCells count="13">
    <mergeCell ref="A33:B33"/>
    <mergeCell ref="C33:G33"/>
    <mergeCell ref="A1:E1"/>
    <mergeCell ref="A31:B31"/>
    <mergeCell ref="C31:G31"/>
    <mergeCell ref="A32:B32"/>
    <mergeCell ref="C32:G32"/>
    <mergeCell ref="A27:F27"/>
    <mergeCell ref="A28:F28"/>
    <mergeCell ref="A29:F29"/>
    <mergeCell ref="B4:E4"/>
    <mergeCell ref="B12:E12"/>
    <mergeCell ref="B23:E23"/>
  </mergeCells>
  <pageMargins left="0.7" right="0.7" top="0.75" bottom="0.75" header="0.3" footer="0.3"/>
  <pageSetup scale="54" fitToHeight="10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8BF41-CFB7-47AA-9144-17491F9B4C1C}">
  <sheetPr>
    <tabColor theme="8" tint="0.39997558519241921"/>
    <pageSetUpPr fitToPage="1"/>
  </sheetPr>
  <dimension ref="A1:I23"/>
  <sheetViews>
    <sheetView showGridLines="0" showZeros="0" zoomScale="70" zoomScaleNormal="70" zoomScaleSheetLayoutView="55" workbookViewId="0">
      <pane ySplit="3" topLeftCell="A7" activePane="bottomLeft" state="frozen"/>
      <selection pane="bottomLeft" activeCell="E11" sqref="E11"/>
    </sheetView>
  </sheetViews>
  <sheetFormatPr defaultColWidth="9.1796875" defaultRowHeight="14.5" x14ac:dyDescent="0.35"/>
  <cols>
    <col min="1" max="1" width="5.453125" style="4" customWidth="1"/>
    <col min="2" max="2" width="25.54296875" style="4" customWidth="1"/>
    <col min="3" max="3" width="47.81640625" style="7" customWidth="1"/>
    <col min="4" max="4" width="11.54296875" style="8" customWidth="1"/>
    <col min="5" max="5" width="15.26953125" style="8" customWidth="1"/>
    <col min="6" max="6" width="20.7265625" style="4" customWidth="1"/>
    <col min="7" max="7" width="20.81640625" style="8" customWidth="1"/>
    <col min="8" max="8" width="33" style="4" customWidth="1"/>
    <col min="9" max="16384" width="9.1796875" style="4"/>
  </cols>
  <sheetData>
    <row r="1" spans="1:8" ht="28" customHeight="1" x14ac:dyDescent="0.5">
      <c r="A1" s="462" t="s">
        <v>198</v>
      </c>
      <c r="B1" s="463"/>
      <c r="C1" s="463"/>
      <c r="D1" s="463"/>
      <c r="E1" s="463"/>
      <c r="F1" s="101"/>
      <c r="G1" s="102"/>
      <c r="H1" s="103"/>
    </row>
    <row r="2" spans="1:8" ht="20.149999999999999" customHeight="1" x14ac:dyDescent="0.35">
      <c r="A2" s="104"/>
      <c r="B2" s="5"/>
      <c r="C2" s="6"/>
      <c r="D2" s="105"/>
      <c r="E2" s="106"/>
      <c r="F2" s="107"/>
      <c r="G2" s="106"/>
      <c r="H2" s="108"/>
    </row>
    <row r="3" spans="1:8" s="12" customFormat="1" ht="44.5" customHeight="1" x14ac:dyDescent="0.35">
      <c r="A3" s="109" t="s">
        <v>12</v>
      </c>
      <c r="B3" s="14" t="s">
        <v>22</v>
      </c>
      <c r="C3" s="14" t="s">
        <v>23</v>
      </c>
      <c r="D3" s="14" t="s">
        <v>123</v>
      </c>
      <c r="E3" s="15" t="s">
        <v>35</v>
      </c>
      <c r="F3" s="16" t="s">
        <v>40</v>
      </c>
      <c r="G3" s="16" t="s">
        <v>41</v>
      </c>
      <c r="H3" s="110" t="s">
        <v>71</v>
      </c>
    </row>
    <row r="4" spans="1:8" ht="50.5" customHeight="1" x14ac:dyDescent="0.35">
      <c r="A4" s="10">
        <v>1</v>
      </c>
      <c r="B4" s="9" t="s">
        <v>149</v>
      </c>
      <c r="C4" s="3" t="str">
        <f>VLOOKUP(B4,'Summary of all kit Items'!$B$4:$F$93,2,FALSE)</f>
        <v>Handwashing Soap, Antibacterial soap bar, Weight: 100g (like or equvalant to savlon, dettol, lifebuoy, etc.) brand is not our preference</v>
      </c>
      <c r="D4" s="13" t="s">
        <v>3</v>
      </c>
      <c r="E4" s="1">
        <v>3</v>
      </c>
      <c r="F4" s="1">
        <f>VLOOKUP(B4,'Summary of all kit Items'!$B$4:$G$93,6,FALSE)</f>
        <v>0</v>
      </c>
      <c r="G4" s="1">
        <f>F4*E4</f>
        <v>0</v>
      </c>
      <c r="H4" s="111">
        <f>VLOOKUP(B4,'Summary of all kit Items'!$B$4:$F$93,5,FALSE)</f>
        <v>0</v>
      </c>
    </row>
    <row r="5" spans="1:8" ht="31.5" customHeight="1" x14ac:dyDescent="0.35">
      <c r="A5" s="10">
        <f>A4+1</f>
        <v>2</v>
      </c>
      <c r="B5" s="9" t="s">
        <v>53</v>
      </c>
      <c r="C5" s="3" t="str">
        <f>VLOOKUP(B5,'Summary of all kit Items'!$B$4:$F$93,2,FALSE)</f>
        <v xml:space="preserve">100% Cotton with high absorbent capacity, Size: 20wx40 L inches, Color: Any light color,  </v>
      </c>
      <c r="D5" s="2" t="s">
        <v>3</v>
      </c>
      <c r="E5" s="1">
        <v>1</v>
      </c>
      <c r="F5" s="1">
        <f>VLOOKUP(B5,'Summary of all kit Items'!$B$4:$G$93,6,FALSE)</f>
        <v>0</v>
      </c>
      <c r="G5" s="1">
        <f t="shared" ref="G5:G15" si="0">F5*E5</f>
        <v>0</v>
      </c>
      <c r="H5" s="111">
        <f>VLOOKUP(B5,'Summary of all kit Items'!$B$4:$F$93,5,FALSE)</f>
        <v>0</v>
      </c>
    </row>
    <row r="6" spans="1:8" ht="31.5" customHeight="1" x14ac:dyDescent="0.35">
      <c r="A6" s="10">
        <f t="shared" ref="A6" si="1">A5+1</f>
        <v>3</v>
      </c>
      <c r="B6" s="3" t="s">
        <v>24</v>
      </c>
      <c r="C6" s="3" t="str">
        <f>VLOOKUP(B6,'Summary of all kit Items'!$B$4:$F$93,2,FALSE)</f>
        <v>Medium size, operated with double AA batteries.</v>
      </c>
      <c r="D6" s="13" t="s">
        <v>3</v>
      </c>
      <c r="E6" s="1">
        <v>1</v>
      </c>
      <c r="F6" s="1">
        <f>VLOOKUP(B6,'Summary of all kit Items'!$B$4:$G$93,6,FALSE)</f>
        <v>0</v>
      </c>
      <c r="G6" s="1">
        <f t="shared" si="0"/>
        <v>0</v>
      </c>
      <c r="H6" s="111">
        <f>VLOOKUP(B6,'Summary of all kit Items'!$B$4:$F$93,5,FALSE)</f>
        <v>0</v>
      </c>
    </row>
    <row r="7" spans="1:8" ht="31.5" customHeight="1" x14ac:dyDescent="0.35">
      <c r="A7" s="10">
        <v>4</v>
      </c>
      <c r="B7" s="315" t="s">
        <v>201</v>
      </c>
      <c r="C7" s="3" t="str">
        <f>VLOOKUP(B7,'Summary of all kit Items'!$B$4:$F$93,2,FALSE)</f>
        <v>Soft bristles, easy to hold</v>
      </c>
      <c r="D7" s="13" t="s">
        <v>3</v>
      </c>
      <c r="E7" s="1">
        <v>1</v>
      </c>
      <c r="F7" s="1">
        <f>VLOOKUP(B7,'Summary of all kit Items'!$B$4:$G$93,6,FALSE)</f>
        <v>0</v>
      </c>
      <c r="G7" s="1">
        <f t="shared" si="0"/>
        <v>0</v>
      </c>
      <c r="H7" s="111">
        <f>VLOOKUP(B7,'Summary of all kit Items'!$B$4:$F$93,5,FALSE)</f>
        <v>0</v>
      </c>
    </row>
    <row r="8" spans="1:8" ht="31.5" customHeight="1" x14ac:dyDescent="0.35">
      <c r="A8" s="10">
        <v>5</v>
      </c>
      <c r="B8" s="316" t="s">
        <v>155</v>
      </c>
      <c r="C8" s="3" t="str">
        <f>VLOOKUP(B8,'Summary of all kit Items'!$B$4:$F$93,2,FALSE)</f>
        <v xml:space="preserve">80gsm, Shelf life- at least one year expiry date </v>
      </c>
      <c r="D8" s="13" t="s">
        <v>3</v>
      </c>
      <c r="E8" s="1">
        <v>1</v>
      </c>
      <c r="F8" s="1">
        <f>VLOOKUP(B8,'Summary of all kit Items'!$B$4:$G$93,6,FALSE)</f>
        <v>0</v>
      </c>
      <c r="G8" s="1">
        <f t="shared" si="0"/>
        <v>0</v>
      </c>
      <c r="H8" s="111">
        <f>VLOOKUP(B8,'Summary of all kit Items'!$B$4:$F$93,5,FALSE)</f>
        <v>0</v>
      </c>
    </row>
    <row r="9" spans="1:8" ht="31.5" customHeight="1" x14ac:dyDescent="0.35">
      <c r="A9" s="10">
        <v>6</v>
      </c>
      <c r="B9" s="316" t="s">
        <v>55</v>
      </c>
      <c r="C9" s="3" t="str">
        <f>VLOOKUP(B9,'Summary of all kit Items'!$B$4:$F$93,2,FALSE)</f>
        <v>Stainless steel,  L: 7 cm, Good Quality</v>
      </c>
      <c r="D9" s="13" t="s">
        <v>3</v>
      </c>
      <c r="E9" s="1">
        <v>1</v>
      </c>
      <c r="F9" s="1">
        <f>VLOOKUP(B9,'Summary of all kit Items'!$B$4:$G$93,6,FALSE)</f>
        <v>0</v>
      </c>
      <c r="G9" s="1">
        <f t="shared" si="0"/>
        <v>0</v>
      </c>
      <c r="H9" s="111">
        <f>VLOOKUP(B9,'Summary of all kit Items'!$B$4:$F$93,5,FALSE)</f>
        <v>0</v>
      </c>
    </row>
    <row r="10" spans="1:8" ht="29" x14ac:dyDescent="0.35">
      <c r="A10" s="10">
        <v>7</v>
      </c>
      <c r="B10" s="315" t="s">
        <v>142</v>
      </c>
      <c r="C10" s="3" t="str">
        <f>VLOOKUP(B10,'Summary of all kit Items'!$B$4:$F$93,2,FALSE)</f>
        <v>Material: Non-woven; 3 ply ; Surgical standard; Single use; Size: Standard</v>
      </c>
      <c r="D10" s="2" t="s">
        <v>3</v>
      </c>
      <c r="E10" s="1">
        <v>15</v>
      </c>
      <c r="F10" s="1">
        <f>VLOOKUP(B10,'Summary of all kit Items'!$B$4:$G$93,6,FALSE)</f>
        <v>0</v>
      </c>
      <c r="G10" s="1">
        <f t="shared" si="0"/>
        <v>0</v>
      </c>
      <c r="H10" s="111">
        <f>VLOOKUP(B10,'Summary of all kit Items'!$B$4:$F$93,5,FALSE)</f>
        <v>0</v>
      </c>
    </row>
    <row r="11" spans="1:8" ht="43.5" x14ac:dyDescent="0.35">
      <c r="A11" s="10">
        <v>8</v>
      </c>
      <c r="B11" s="9" t="s">
        <v>28</v>
      </c>
      <c r="C11" s="3" t="str">
        <f>VLOOKUP(B11,'Summary of all kit Items'!$B$4:$F$93,2,FALSE)</f>
        <v>Capacity: 100 ml; Minimum alcohol concerntration: 70 %
99% Germs killing features</v>
      </c>
      <c r="D11" s="2" t="s">
        <v>3</v>
      </c>
      <c r="E11" s="1">
        <v>1</v>
      </c>
      <c r="F11" s="1">
        <f>VLOOKUP(B11,'Summary of all kit Items'!$B$4:$G$93,6,FALSE)</f>
        <v>0</v>
      </c>
      <c r="G11" s="1">
        <f t="shared" si="0"/>
        <v>0</v>
      </c>
      <c r="H11" s="111">
        <f>VLOOKUP(B11,'Summary of all kit Items'!$B$4:$F$93,5,FALSE)</f>
        <v>0</v>
      </c>
    </row>
    <row r="12" spans="1:8" ht="29" x14ac:dyDescent="0.35">
      <c r="A12" s="10">
        <v>9</v>
      </c>
      <c r="B12" s="9" t="s">
        <v>52</v>
      </c>
      <c r="C12" s="3" t="str">
        <f>VLOOKUP(B12,'Summary of all kit Items'!$B$4:$F$93,2,FALSE)</f>
        <v>Regular, Soft non-woven top sheet, Super absorbent, Individually wrapped, Pack of 8 pads</v>
      </c>
      <c r="D12" s="2" t="s">
        <v>45</v>
      </c>
      <c r="E12" s="1">
        <v>2</v>
      </c>
      <c r="F12" s="1">
        <f>VLOOKUP(B12,'Summary of all kit Items'!$B$4:$G$93,6,FALSE)</f>
        <v>0</v>
      </c>
      <c r="G12" s="1">
        <f t="shared" ref="G12" si="2">F12*E12</f>
        <v>0</v>
      </c>
      <c r="H12" s="111"/>
    </row>
    <row r="13" spans="1:8" ht="101.5" x14ac:dyDescent="0.35">
      <c r="A13" s="10">
        <v>10</v>
      </c>
      <c r="B13" s="3" t="s">
        <v>51</v>
      </c>
      <c r="C13" s="3" t="str">
        <f>VLOOKUP(B13,'Summary of all kit Items'!$B$4:$F$93,2,FALSE)</f>
        <v>100% fine cotton cloth with high absorbent capacity, pad must have at least 5 layer of absorbent cloth and one layer of waterproof polyurethane to make the pad leak proof, plastic snap button both wing ( to fold under the inside leg penty), Size: Min. 13" long and 4.2" wide,
1 Pad with 3 pcs cloth</v>
      </c>
      <c r="D13" s="13" t="s">
        <v>1</v>
      </c>
      <c r="E13" s="1">
        <v>1</v>
      </c>
      <c r="F13" s="1">
        <f>VLOOKUP(B13,'Summary of all kit Items'!$B$4:$G$93,6,FALSE)</f>
        <v>0</v>
      </c>
      <c r="G13" s="1">
        <f t="shared" si="0"/>
        <v>0</v>
      </c>
      <c r="H13" s="111">
        <f>VLOOKUP(B13,'Summary of all kit Items'!$B$4:$F$93,5,FALSE)</f>
        <v>0</v>
      </c>
    </row>
    <row r="14" spans="1:8" ht="29" x14ac:dyDescent="0.35">
      <c r="A14" s="10">
        <v>11</v>
      </c>
      <c r="B14" s="3" t="s">
        <v>204</v>
      </c>
      <c r="C14" s="3" t="str">
        <f>VLOOKUP(B14,'Summary of all kit Items'!$B$4:$F$93,2,FALSE)</f>
        <v xml:space="preserve">
100% Cotton, Standard Size</v>
      </c>
      <c r="D14" s="13" t="s">
        <v>3</v>
      </c>
      <c r="E14" s="1">
        <v>3</v>
      </c>
      <c r="F14" s="1">
        <f>VLOOKUP(B14,'Summary of all kit Items'!$B$4:$G$93,6,FALSE)</f>
        <v>0</v>
      </c>
      <c r="G14" s="1">
        <f t="shared" si="0"/>
        <v>0</v>
      </c>
      <c r="H14" s="111">
        <f>VLOOKUP(B14,'Summary of all kit Items'!$B$4:$F$93,5,FALSE)</f>
        <v>0</v>
      </c>
    </row>
    <row r="15" spans="1:8" ht="23" customHeight="1" x14ac:dyDescent="0.35">
      <c r="A15" s="10">
        <v>12</v>
      </c>
      <c r="B15" s="3" t="s">
        <v>29</v>
      </c>
      <c r="C15" s="3" t="str">
        <f>VLOOKUP(B15,'Summary of all kit Items'!$B$4:$F$93,2,FALSE)</f>
        <v xml:space="preserve">To keep MHM Kit, Size: 14*15", Canvas Fabric Materials </v>
      </c>
      <c r="D15" s="13" t="s">
        <v>3</v>
      </c>
      <c r="E15" s="1">
        <v>1</v>
      </c>
      <c r="F15" s="1">
        <f>VLOOKUP(B15,'Summary of all kit Items'!$B$4:$G$93,6,FALSE)</f>
        <v>0</v>
      </c>
      <c r="G15" s="1">
        <f t="shared" si="0"/>
        <v>0</v>
      </c>
      <c r="H15" s="111">
        <f>VLOOKUP(B15,'Summary of all kit Items'!$B$4:$F$93,5,FALSE)</f>
        <v>0</v>
      </c>
    </row>
    <row r="16" spans="1:8" ht="22" customHeight="1" x14ac:dyDescent="0.35">
      <c r="A16" s="460" t="s">
        <v>8</v>
      </c>
      <c r="B16" s="461"/>
      <c r="C16" s="461"/>
      <c r="D16" s="461"/>
      <c r="E16" s="461"/>
      <c r="F16" s="461"/>
      <c r="G16" s="86">
        <f>SUM(G4:G15)</f>
        <v>0</v>
      </c>
      <c r="H16" s="112"/>
    </row>
    <row r="17" spans="1:9" ht="22" customHeight="1" x14ac:dyDescent="0.35">
      <c r="A17" s="460" t="s">
        <v>9</v>
      </c>
      <c r="B17" s="461"/>
      <c r="C17" s="461"/>
      <c r="D17" s="461"/>
      <c r="E17" s="461"/>
      <c r="F17" s="461"/>
      <c r="G17" s="86">
        <f>G16*13/100</f>
        <v>0</v>
      </c>
      <c r="H17" s="112"/>
    </row>
    <row r="18" spans="1:9" ht="22" customHeight="1" x14ac:dyDescent="0.35">
      <c r="A18" s="460" t="s">
        <v>10</v>
      </c>
      <c r="B18" s="461"/>
      <c r="C18" s="461"/>
      <c r="D18" s="461"/>
      <c r="E18" s="461"/>
      <c r="F18" s="461"/>
      <c r="G18" s="86">
        <f>G17+G16</f>
        <v>0</v>
      </c>
      <c r="H18" s="112"/>
    </row>
    <row r="19" spans="1:9" ht="15" thickBot="1" x14ac:dyDescent="0.4">
      <c r="A19" s="113"/>
      <c r="B19" s="107"/>
      <c r="C19" s="114"/>
      <c r="D19" s="106"/>
      <c r="E19" s="106"/>
      <c r="F19" s="107"/>
      <c r="G19" s="106"/>
      <c r="H19" s="108"/>
    </row>
    <row r="20" spans="1:9" s="17" customFormat="1" ht="34.5" customHeight="1" thickBot="1" x14ac:dyDescent="0.4">
      <c r="A20" s="365" t="s">
        <v>175</v>
      </c>
      <c r="B20" s="366"/>
      <c r="C20" s="394">
        <f>'Summary of all kit Items'!C100:G100</f>
        <v>0</v>
      </c>
      <c r="D20" s="394"/>
      <c r="E20" s="394"/>
      <c r="F20" s="394"/>
      <c r="G20" s="395"/>
      <c r="H20" s="63"/>
      <c r="I20" s="29"/>
    </row>
    <row r="21" spans="1:9" s="17" customFormat="1" ht="34.5" customHeight="1" thickBot="1" x14ac:dyDescent="0.4">
      <c r="A21" s="385" t="s">
        <v>176</v>
      </c>
      <c r="B21" s="386"/>
      <c r="C21" s="394">
        <f>'Summary of all kit Items'!C101:G101</f>
        <v>0</v>
      </c>
      <c r="D21" s="394"/>
      <c r="E21" s="394"/>
      <c r="F21" s="394"/>
      <c r="G21" s="395"/>
      <c r="H21" s="63"/>
      <c r="I21" s="29"/>
    </row>
    <row r="22" spans="1:9" s="17" customFormat="1" ht="49" customHeight="1" thickBot="1" x14ac:dyDescent="0.4">
      <c r="A22" s="387" t="s">
        <v>177</v>
      </c>
      <c r="B22" s="388"/>
      <c r="C22" s="458">
        <f>'Summary of all kit Items'!C102:G102</f>
        <v>0</v>
      </c>
      <c r="D22" s="458"/>
      <c r="E22" s="458"/>
      <c r="F22" s="458"/>
      <c r="G22" s="459"/>
      <c r="H22" s="63"/>
      <c r="I22" s="29"/>
    </row>
    <row r="23" spans="1:9" s="17" customFormat="1" ht="15" thickBot="1" x14ac:dyDescent="0.4">
      <c r="A23" s="89"/>
      <c r="B23" s="90"/>
      <c r="C23" s="91"/>
      <c r="D23" s="92"/>
      <c r="E23" s="92"/>
      <c r="F23" s="93"/>
      <c r="G23" s="92"/>
      <c r="H23" s="94"/>
      <c r="I23" s="29"/>
    </row>
  </sheetData>
  <sheetProtection algorithmName="SHA-512" hashValue="y8u6PAeRWExxIgnnpxnVCCGb90hBKLCO4agBGzOPn7jNULMKvJj5f3klmBXxrHM6DluCf01jzZC/XX3G1dl3fQ==" saltValue="jLWCff8lJ4a2UGArMxRJaw==" spinCount="100000" sheet="1" objects="1" scenarios="1" formatColumns="0" formatRows="0"/>
  <mergeCells count="10">
    <mergeCell ref="A17:F17"/>
    <mergeCell ref="A16:F16"/>
    <mergeCell ref="A1:E1"/>
    <mergeCell ref="A20:B20"/>
    <mergeCell ref="C20:G20"/>
    <mergeCell ref="A21:B21"/>
    <mergeCell ref="C21:G21"/>
    <mergeCell ref="A22:B22"/>
    <mergeCell ref="C22:G22"/>
    <mergeCell ref="A18:F18"/>
  </mergeCells>
  <pageMargins left="0.17" right="0.17" top="0.7" bottom="0.17" header="0.22" footer="0.17"/>
  <pageSetup paperSize="9" scale="55" fitToHeight="100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0E1C6-1717-4281-A0C5-C576F577B3AC}">
  <sheetPr>
    <tabColor rgb="FF002060"/>
    <pageSetUpPr fitToPage="1"/>
  </sheetPr>
  <dimension ref="A1:J117"/>
  <sheetViews>
    <sheetView showGridLines="0" showZeros="0" tabSelected="1" zoomScale="85" zoomScaleNormal="85" workbookViewId="0">
      <pane ySplit="3" topLeftCell="A4" activePane="bottomLeft" state="frozen"/>
      <selection pane="bottomLeft" activeCell="C8" sqref="C8"/>
    </sheetView>
  </sheetViews>
  <sheetFormatPr defaultColWidth="0" defaultRowHeight="14.5" zeroHeight="1" x14ac:dyDescent="0.35"/>
  <cols>
    <col min="1" max="1" width="5.54296875" style="19" customWidth="1"/>
    <col min="2" max="2" width="25.26953125" style="18" customWidth="1"/>
    <col min="3" max="3" width="44.453125" style="17" customWidth="1"/>
    <col min="4" max="4" width="9.54296875" style="19" customWidth="1"/>
    <col min="5" max="5" width="8.81640625" style="19" customWidth="1"/>
    <col min="6" max="6" width="26.7265625" style="30" customWidth="1"/>
    <col min="7" max="7" width="25.54296875" style="19" customWidth="1"/>
    <col min="8" max="8" width="28.7265625" style="19" customWidth="1"/>
    <col min="9" max="9" width="27.453125" style="17" customWidth="1"/>
    <col min="10" max="10" width="5.54296875" style="17" customWidth="1"/>
    <col min="11" max="16384" width="9.1796875" style="17" hidden="1"/>
  </cols>
  <sheetData>
    <row r="1" spans="1:10" ht="20.5" customHeight="1" x14ac:dyDescent="0.35">
      <c r="A1" s="373" t="s">
        <v>200</v>
      </c>
      <c r="B1" s="374"/>
      <c r="C1" s="374"/>
      <c r="D1" s="374"/>
      <c r="E1" s="374"/>
      <c r="F1" s="374"/>
      <c r="G1" s="374"/>
      <c r="H1" s="374"/>
      <c r="I1" s="375"/>
      <c r="J1" s="29"/>
    </row>
    <row r="2" spans="1:10" ht="10" customHeight="1" thickBot="1" x14ac:dyDescent="0.4">
      <c r="A2" s="376"/>
      <c r="B2" s="377"/>
      <c r="C2" s="377"/>
      <c r="D2" s="377"/>
      <c r="E2" s="377"/>
      <c r="F2" s="377"/>
      <c r="G2" s="377"/>
      <c r="H2" s="377"/>
      <c r="I2" s="378"/>
      <c r="J2" s="29"/>
    </row>
    <row r="3" spans="1:10" ht="34.5" customHeight="1" thickTop="1" thickBot="1" x14ac:dyDescent="0.4">
      <c r="A3" s="117" t="s">
        <v>36</v>
      </c>
      <c r="B3" s="53" t="s">
        <v>13</v>
      </c>
      <c r="C3" s="54" t="s">
        <v>37</v>
      </c>
      <c r="D3" s="54" t="s">
        <v>0</v>
      </c>
      <c r="E3" s="55" t="s">
        <v>38</v>
      </c>
      <c r="F3" s="56" t="s">
        <v>39</v>
      </c>
      <c r="G3" s="56" t="s">
        <v>174</v>
      </c>
      <c r="H3" s="57" t="s">
        <v>41</v>
      </c>
      <c r="I3" s="58" t="s">
        <v>159</v>
      </c>
      <c r="J3" s="29"/>
    </row>
    <row r="4" spans="1:10" x14ac:dyDescent="0.35">
      <c r="A4" s="118">
        <v>1</v>
      </c>
      <c r="B4" s="48" t="s">
        <v>56</v>
      </c>
      <c r="C4" s="48" t="s">
        <v>57</v>
      </c>
      <c r="D4" s="49" t="s">
        <v>42</v>
      </c>
      <c r="E4" s="49">
        <v>1</v>
      </c>
      <c r="F4" s="97"/>
      <c r="G4" s="11"/>
      <c r="H4" s="99">
        <f>G4*E4</f>
        <v>0</v>
      </c>
      <c r="I4" s="50" t="str">
        <f>IF(G4&gt;0, IF(F4=0,"Please Mention Your Brand",""), "")</f>
        <v/>
      </c>
      <c r="J4" s="29"/>
    </row>
    <row r="5" spans="1:10" ht="34.5" customHeight="1" x14ac:dyDescent="0.35">
      <c r="A5" s="118">
        <v>2</v>
      </c>
      <c r="B5" s="20" t="s">
        <v>201</v>
      </c>
      <c r="C5" s="20" t="s">
        <v>74</v>
      </c>
      <c r="D5" s="21" t="s">
        <v>42</v>
      </c>
      <c r="E5" s="21">
        <v>1</v>
      </c>
      <c r="F5" s="98"/>
      <c r="G5" s="11"/>
      <c r="H5" s="100">
        <f t="shared" ref="H5:H65" si="0">G5*E5</f>
        <v>0</v>
      </c>
      <c r="I5" s="52" t="str">
        <f t="shared" ref="I5:I65" si="1">IF(G5&gt;0, IF(F5=0,"Please Mention Your Brand",""), "")</f>
        <v/>
      </c>
      <c r="J5" s="29"/>
    </row>
    <row r="6" spans="1:10" x14ac:dyDescent="0.35">
      <c r="A6" s="118">
        <v>3</v>
      </c>
      <c r="B6" s="20" t="s">
        <v>154</v>
      </c>
      <c r="C6" s="20" t="s">
        <v>75</v>
      </c>
      <c r="D6" s="21" t="s">
        <v>42</v>
      </c>
      <c r="E6" s="21">
        <v>1</v>
      </c>
      <c r="F6" s="98"/>
      <c r="G6" s="11"/>
      <c r="H6" s="100">
        <f t="shared" si="0"/>
        <v>0</v>
      </c>
      <c r="I6" s="52" t="str">
        <f t="shared" si="1"/>
        <v/>
      </c>
      <c r="J6" s="29"/>
    </row>
    <row r="7" spans="1:10" ht="35.5" customHeight="1" x14ac:dyDescent="0.35">
      <c r="A7" s="118">
        <v>4</v>
      </c>
      <c r="B7" s="20" t="s">
        <v>253</v>
      </c>
      <c r="C7" s="20" t="s">
        <v>261</v>
      </c>
      <c r="D7" s="21" t="s">
        <v>42</v>
      </c>
      <c r="E7" s="21">
        <v>1</v>
      </c>
      <c r="F7" s="98"/>
      <c r="G7" s="11"/>
      <c r="H7" s="100">
        <f t="shared" si="0"/>
        <v>0</v>
      </c>
      <c r="I7" s="52" t="str">
        <f t="shared" si="1"/>
        <v/>
      </c>
      <c r="J7" s="29"/>
    </row>
    <row r="8" spans="1:10" ht="51.5" customHeight="1" x14ac:dyDescent="0.35">
      <c r="A8" s="118">
        <v>5</v>
      </c>
      <c r="B8" s="20" t="s">
        <v>52</v>
      </c>
      <c r="C8" s="20" t="s">
        <v>254</v>
      </c>
      <c r="D8" s="21" t="s">
        <v>45</v>
      </c>
      <c r="E8" s="21">
        <v>1</v>
      </c>
      <c r="F8" s="98"/>
      <c r="G8" s="11"/>
      <c r="H8" s="100">
        <f t="shared" si="0"/>
        <v>0</v>
      </c>
      <c r="I8" s="52" t="str">
        <f t="shared" si="1"/>
        <v/>
      </c>
      <c r="J8" s="29"/>
    </row>
    <row r="9" spans="1:10" ht="101.5" x14ac:dyDescent="0.35">
      <c r="A9" s="118">
        <v>6</v>
      </c>
      <c r="B9" s="20" t="s">
        <v>51</v>
      </c>
      <c r="C9" s="20" t="s">
        <v>170</v>
      </c>
      <c r="D9" s="21" t="s">
        <v>48</v>
      </c>
      <c r="E9" s="21">
        <v>1</v>
      </c>
      <c r="F9" s="98"/>
      <c r="G9" s="11"/>
      <c r="H9" s="100">
        <f t="shared" si="0"/>
        <v>0</v>
      </c>
      <c r="I9" s="52" t="str">
        <f t="shared" si="1"/>
        <v/>
      </c>
      <c r="J9" s="29"/>
    </row>
    <row r="10" spans="1:10" ht="29" x14ac:dyDescent="0.35">
      <c r="A10" s="118">
        <v>7</v>
      </c>
      <c r="B10" s="20" t="s">
        <v>204</v>
      </c>
      <c r="C10" s="23" t="s">
        <v>203</v>
      </c>
      <c r="D10" s="21" t="s">
        <v>42</v>
      </c>
      <c r="E10" s="21">
        <v>1</v>
      </c>
      <c r="F10" s="98"/>
      <c r="G10" s="11"/>
      <c r="H10" s="100">
        <f t="shared" si="0"/>
        <v>0</v>
      </c>
      <c r="I10" s="52" t="str">
        <f t="shared" si="1"/>
        <v/>
      </c>
      <c r="J10" s="29"/>
    </row>
    <row r="11" spans="1:10" ht="29" x14ac:dyDescent="0.35">
      <c r="A11" s="118">
        <v>8</v>
      </c>
      <c r="B11" s="20" t="s">
        <v>268</v>
      </c>
      <c r="C11" s="23" t="s">
        <v>205</v>
      </c>
      <c r="D11" s="21" t="s">
        <v>42</v>
      </c>
      <c r="E11" s="21">
        <v>1</v>
      </c>
      <c r="F11" s="98"/>
      <c r="G11" s="11"/>
      <c r="H11" s="100"/>
      <c r="I11" s="52" t="str">
        <f t="shared" si="1"/>
        <v/>
      </c>
      <c r="J11" s="29"/>
    </row>
    <row r="12" spans="1:10" ht="27" customHeight="1" x14ac:dyDescent="0.35">
      <c r="A12" s="118">
        <v>9</v>
      </c>
      <c r="B12" s="20" t="s">
        <v>55</v>
      </c>
      <c r="C12" s="20" t="s">
        <v>206</v>
      </c>
      <c r="D12" s="21" t="s">
        <v>42</v>
      </c>
      <c r="E12" s="21">
        <v>1</v>
      </c>
      <c r="F12" s="98"/>
      <c r="G12" s="11"/>
      <c r="H12" s="100">
        <f t="shared" si="0"/>
        <v>0</v>
      </c>
      <c r="I12" s="52" t="str">
        <f t="shared" si="1"/>
        <v/>
      </c>
      <c r="J12" s="29"/>
    </row>
    <row r="13" spans="1:10" ht="27" customHeight="1" x14ac:dyDescent="0.35">
      <c r="A13" s="118">
        <v>10</v>
      </c>
      <c r="B13" s="20" t="s">
        <v>60</v>
      </c>
      <c r="C13" s="20" t="s">
        <v>255</v>
      </c>
      <c r="D13" s="21" t="s">
        <v>61</v>
      </c>
      <c r="E13" s="21">
        <v>1</v>
      </c>
      <c r="F13" s="98"/>
      <c r="G13" s="11"/>
      <c r="H13" s="100">
        <f t="shared" si="0"/>
        <v>0</v>
      </c>
      <c r="I13" s="52" t="str">
        <f t="shared" si="1"/>
        <v/>
      </c>
      <c r="J13" s="29"/>
    </row>
    <row r="14" spans="1:10" ht="29.65" customHeight="1" x14ac:dyDescent="0.35">
      <c r="A14" s="118">
        <v>11</v>
      </c>
      <c r="B14" s="20" t="s">
        <v>256</v>
      </c>
      <c r="C14" s="20" t="s">
        <v>257</v>
      </c>
      <c r="D14" s="21" t="s">
        <v>42</v>
      </c>
      <c r="E14" s="21">
        <v>1</v>
      </c>
      <c r="F14" s="98"/>
      <c r="G14" s="11"/>
      <c r="H14" s="100">
        <f t="shared" si="0"/>
        <v>0</v>
      </c>
      <c r="I14" s="52" t="str">
        <f t="shared" si="1"/>
        <v/>
      </c>
      <c r="J14" s="29"/>
    </row>
    <row r="15" spans="1:10" ht="27" customHeight="1" x14ac:dyDescent="0.35">
      <c r="A15" s="118">
        <v>12</v>
      </c>
      <c r="B15" s="20" t="s">
        <v>62</v>
      </c>
      <c r="C15" s="20" t="s">
        <v>76</v>
      </c>
      <c r="D15" s="21" t="s">
        <v>63</v>
      </c>
      <c r="E15" s="21">
        <v>1</v>
      </c>
      <c r="F15" s="98"/>
      <c r="G15" s="11"/>
      <c r="H15" s="100">
        <f t="shared" si="0"/>
        <v>0</v>
      </c>
      <c r="I15" s="52" t="str">
        <f t="shared" si="1"/>
        <v/>
      </c>
      <c r="J15" s="29"/>
    </row>
    <row r="16" spans="1:10" ht="27" customHeight="1" x14ac:dyDescent="0.35">
      <c r="A16" s="118">
        <v>13</v>
      </c>
      <c r="B16" s="20" t="s">
        <v>64</v>
      </c>
      <c r="C16" s="20" t="s">
        <v>258</v>
      </c>
      <c r="D16" s="21" t="s">
        <v>42</v>
      </c>
      <c r="E16" s="21">
        <v>1</v>
      </c>
      <c r="F16" s="98"/>
      <c r="G16" s="11"/>
      <c r="H16" s="100">
        <f t="shared" si="0"/>
        <v>0</v>
      </c>
      <c r="I16" s="52" t="str">
        <f t="shared" si="1"/>
        <v/>
      </c>
      <c r="J16" s="29"/>
    </row>
    <row r="17" spans="1:10" ht="27" customHeight="1" x14ac:dyDescent="0.35">
      <c r="A17" s="118">
        <v>14</v>
      </c>
      <c r="B17" s="20" t="s">
        <v>65</v>
      </c>
      <c r="C17" s="20" t="s">
        <v>259</v>
      </c>
      <c r="D17" s="21" t="s">
        <v>42</v>
      </c>
      <c r="E17" s="21">
        <v>1</v>
      </c>
      <c r="F17" s="98"/>
      <c r="G17" s="11"/>
      <c r="H17" s="100">
        <f t="shared" si="0"/>
        <v>0</v>
      </c>
      <c r="I17" s="52" t="str">
        <f t="shared" si="1"/>
        <v/>
      </c>
      <c r="J17" s="29"/>
    </row>
    <row r="18" spans="1:10" ht="27" customHeight="1" x14ac:dyDescent="0.35">
      <c r="A18" s="118">
        <v>15</v>
      </c>
      <c r="B18" s="20" t="s">
        <v>66</v>
      </c>
      <c r="C18" s="20" t="s">
        <v>67</v>
      </c>
      <c r="D18" s="21" t="s">
        <v>48</v>
      </c>
      <c r="E18" s="21">
        <v>1</v>
      </c>
      <c r="F18" s="98"/>
      <c r="G18" s="11"/>
      <c r="H18" s="100">
        <f t="shared" si="0"/>
        <v>0</v>
      </c>
      <c r="I18" s="52" t="str">
        <f t="shared" si="1"/>
        <v/>
      </c>
      <c r="J18" s="29"/>
    </row>
    <row r="19" spans="1:10" ht="27" customHeight="1" x14ac:dyDescent="0.35">
      <c r="A19" s="118">
        <v>16</v>
      </c>
      <c r="B19" s="20" t="s">
        <v>43</v>
      </c>
      <c r="C19" s="20" t="s">
        <v>73</v>
      </c>
      <c r="D19" s="21" t="s">
        <v>42</v>
      </c>
      <c r="E19" s="21">
        <v>1</v>
      </c>
      <c r="F19" s="98"/>
      <c r="G19" s="11"/>
      <c r="H19" s="100">
        <f t="shared" si="0"/>
        <v>0</v>
      </c>
      <c r="I19" s="52" t="str">
        <f t="shared" si="1"/>
        <v/>
      </c>
      <c r="J19" s="29"/>
    </row>
    <row r="20" spans="1:10" ht="27" customHeight="1" x14ac:dyDescent="0.35">
      <c r="A20" s="118">
        <v>17</v>
      </c>
      <c r="B20" s="20" t="s">
        <v>44</v>
      </c>
      <c r="C20" s="20" t="s">
        <v>207</v>
      </c>
      <c r="D20" s="21" t="s">
        <v>45</v>
      </c>
      <c r="E20" s="21">
        <v>1</v>
      </c>
      <c r="F20" s="98"/>
      <c r="G20" s="11"/>
      <c r="H20" s="100">
        <f t="shared" si="0"/>
        <v>0</v>
      </c>
      <c r="I20" s="52" t="str">
        <f t="shared" si="1"/>
        <v/>
      </c>
      <c r="J20" s="29"/>
    </row>
    <row r="21" spans="1:10" ht="27" customHeight="1" x14ac:dyDescent="0.35">
      <c r="A21" s="118">
        <v>18</v>
      </c>
      <c r="B21" s="20" t="s">
        <v>46</v>
      </c>
      <c r="C21" s="20" t="s">
        <v>47</v>
      </c>
      <c r="D21" s="21" t="s">
        <v>42</v>
      </c>
      <c r="E21" s="21">
        <v>1</v>
      </c>
      <c r="F21" s="98"/>
      <c r="G21" s="11"/>
      <c r="H21" s="100">
        <f t="shared" si="0"/>
        <v>0</v>
      </c>
      <c r="I21" s="52" t="str">
        <f t="shared" si="1"/>
        <v/>
      </c>
      <c r="J21" s="29"/>
    </row>
    <row r="22" spans="1:10" ht="27" customHeight="1" x14ac:dyDescent="0.35">
      <c r="A22" s="118">
        <v>19</v>
      </c>
      <c r="B22" s="20" t="s">
        <v>18</v>
      </c>
      <c r="C22" s="20" t="s">
        <v>47</v>
      </c>
      <c r="D22" s="21" t="s">
        <v>48</v>
      </c>
      <c r="E22" s="21">
        <v>1</v>
      </c>
      <c r="F22" s="98"/>
      <c r="G22" s="11"/>
      <c r="H22" s="100">
        <f t="shared" si="0"/>
        <v>0</v>
      </c>
      <c r="I22" s="52" t="str">
        <f t="shared" si="1"/>
        <v/>
      </c>
      <c r="J22" s="29"/>
    </row>
    <row r="23" spans="1:10" ht="27" customHeight="1" x14ac:dyDescent="0.35">
      <c r="A23" s="118">
        <v>20</v>
      </c>
      <c r="B23" s="20" t="s">
        <v>49</v>
      </c>
      <c r="C23" s="20" t="s">
        <v>171</v>
      </c>
      <c r="D23" s="21" t="s">
        <v>48</v>
      </c>
      <c r="E23" s="21">
        <v>1</v>
      </c>
      <c r="F23" s="98"/>
      <c r="G23" s="11"/>
      <c r="H23" s="100">
        <f t="shared" si="0"/>
        <v>0</v>
      </c>
      <c r="I23" s="52" t="str">
        <f t="shared" si="1"/>
        <v/>
      </c>
      <c r="J23" s="29"/>
    </row>
    <row r="24" spans="1:10" ht="27" customHeight="1" x14ac:dyDescent="0.35">
      <c r="A24" s="118">
        <v>21</v>
      </c>
      <c r="B24" s="20" t="s">
        <v>50</v>
      </c>
      <c r="C24" s="20" t="s">
        <v>208</v>
      </c>
      <c r="D24" s="21" t="s">
        <v>48</v>
      </c>
      <c r="E24" s="21">
        <v>1</v>
      </c>
      <c r="F24" s="98"/>
      <c r="G24" s="11"/>
      <c r="H24" s="100">
        <f t="shared" si="0"/>
        <v>0</v>
      </c>
      <c r="I24" s="52" t="str">
        <f t="shared" si="1"/>
        <v/>
      </c>
      <c r="J24" s="29"/>
    </row>
    <row r="25" spans="1:10" ht="27" customHeight="1" x14ac:dyDescent="0.35">
      <c r="A25" s="118">
        <v>22</v>
      </c>
      <c r="B25" s="22" t="s">
        <v>19</v>
      </c>
      <c r="C25" s="20" t="s">
        <v>172</v>
      </c>
      <c r="D25" s="21" t="s">
        <v>48</v>
      </c>
      <c r="E25" s="21">
        <v>1</v>
      </c>
      <c r="F25" s="98"/>
      <c r="G25" s="11"/>
      <c r="H25" s="100">
        <f t="shared" si="0"/>
        <v>0</v>
      </c>
      <c r="I25" s="52" t="str">
        <f t="shared" si="1"/>
        <v/>
      </c>
      <c r="J25" s="29"/>
    </row>
    <row r="26" spans="1:10" ht="27" customHeight="1" x14ac:dyDescent="0.35">
      <c r="A26" s="118">
        <v>23</v>
      </c>
      <c r="B26" s="22" t="s">
        <v>53</v>
      </c>
      <c r="C26" s="20" t="s">
        <v>216</v>
      </c>
      <c r="D26" s="21" t="s">
        <v>42</v>
      </c>
      <c r="E26" s="21">
        <v>1</v>
      </c>
      <c r="F26" s="98"/>
      <c r="G26" s="11"/>
      <c r="H26" s="100">
        <f t="shared" si="0"/>
        <v>0</v>
      </c>
      <c r="I26" s="52" t="str">
        <f t="shared" si="1"/>
        <v/>
      </c>
      <c r="J26" s="29"/>
    </row>
    <row r="27" spans="1:10" ht="27" customHeight="1" x14ac:dyDescent="0.35">
      <c r="A27" s="118">
        <v>24</v>
      </c>
      <c r="B27" s="22" t="s">
        <v>54</v>
      </c>
      <c r="C27" s="20" t="s">
        <v>209</v>
      </c>
      <c r="D27" s="21" t="s">
        <v>42</v>
      </c>
      <c r="E27" s="21">
        <v>1</v>
      </c>
      <c r="F27" s="98"/>
      <c r="G27" s="11"/>
      <c r="H27" s="100">
        <f t="shared" si="0"/>
        <v>0</v>
      </c>
      <c r="I27" s="52" t="str">
        <f t="shared" si="1"/>
        <v/>
      </c>
      <c r="J27" s="29"/>
    </row>
    <row r="28" spans="1:10" ht="27" customHeight="1" x14ac:dyDescent="0.35">
      <c r="A28" s="118">
        <v>25</v>
      </c>
      <c r="B28" s="22" t="s">
        <v>262</v>
      </c>
      <c r="C28" s="20" t="s">
        <v>260</v>
      </c>
      <c r="D28" s="21" t="s">
        <v>42</v>
      </c>
      <c r="E28" s="21">
        <v>1</v>
      </c>
      <c r="F28" s="98"/>
      <c r="G28" s="11"/>
      <c r="H28" s="100">
        <f t="shared" si="0"/>
        <v>0</v>
      </c>
      <c r="I28" s="52" t="str">
        <f t="shared" si="1"/>
        <v/>
      </c>
      <c r="J28" s="29"/>
    </row>
    <row r="29" spans="1:10" ht="27" customHeight="1" x14ac:dyDescent="0.35">
      <c r="A29" s="118">
        <v>26</v>
      </c>
      <c r="B29" s="22" t="s">
        <v>58</v>
      </c>
      <c r="C29" s="20" t="s">
        <v>210</v>
      </c>
      <c r="D29" s="21" t="s">
        <v>45</v>
      </c>
      <c r="E29" s="21">
        <v>1</v>
      </c>
      <c r="F29" s="98"/>
      <c r="G29" s="11"/>
      <c r="H29" s="100">
        <f t="shared" si="0"/>
        <v>0</v>
      </c>
      <c r="I29" s="52" t="str">
        <f t="shared" si="1"/>
        <v/>
      </c>
      <c r="J29" s="29"/>
    </row>
    <row r="30" spans="1:10" ht="27" customHeight="1" x14ac:dyDescent="0.35">
      <c r="A30" s="118">
        <v>27</v>
      </c>
      <c r="B30" s="20" t="s">
        <v>59</v>
      </c>
      <c r="C30" s="20" t="s">
        <v>211</v>
      </c>
      <c r="D30" s="21" t="s">
        <v>42</v>
      </c>
      <c r="E30" s="21">
        <v>1</v>
      </c>
      <c r="F30" s="98"/>
      <c r="G30" s="11"/>
      <c r="H30" s="100">
        <f t="shared" si="0"/>
        <v>0</v>
      </c>
      <c r="I30" s="52" t="str">
        <f t="shared" si="1"/>
        <v/>
      </c>
      <c r="J30" s="29"/>
    </row>
    <row r="31" spans="1:10" ht="101.5" x14ac:dyDescent="0.35">
      <c r="A31" s="118">
        <v>28</v>
      </c>
      <c r="B31" s="20" t="s">
        <v>68</v>
      </c>
      <c r="C31" s="20" t="s">
        <v>263</v>
      </c>
      <c r="D31" s="21" t="s">
        <v>42</v>
      </c>
      <c r="E31" s="21">
        <v>1</v>
      </c>
      <c r="F31" s="98"/>
      <c r="G31" s="11"/>
      <c r="H31" s="100">
        <f t="shared" si="0"/>
        <v>0</v>
      </c>
      <c r="I31" s="52" t="str">
        <f t="shared" si="1"/>
        <v/>
      </c>
      <c r="J31" s="29"/>
    </row>
    <row r="32" spans="1:10" ht="29" x14ac:dyDescent="0.35">
      <c r="A32" s="118">
        <v>29</v>
      </c>
      <c r="B32" s="119" t="s">
        <v>132</v>
      </c>
      <c r="C32" s="119" t="s">
        <v>266</v>
      </c>
      <c r="D32" s="21" t="s">
        <v>3</v>
      </c>
      <c r="E32" s="21">
        <v>1</v>
      </c>
      <c r="F32" s="98"/>
      <c r="G32" s="11"/>
      <c r="H32" s="100">
        <f t="shared" si="0"/>
        <v>0</v>
      </c>
      <c r="I32" s="52" t="str">
        <f t="shared" si="1"/>
        <v/>
      </c>
      <c r="J32" s="29"/>
    </row>
    <row r="33" spans="1:10" ht="43.5" x14ac:dyDescent="0.35">
      <c r="A33" s="118">
        <v>30</v>
      </c>
      <c r="B33" s="20" t="s">
        <v>133</v>
      </c>
      <c r="C33" s="20" t="s">
        <v>168</v>
      </c>
      <c r="D33" s="21" t="s">
        <v>42</v>
      </c>
      <c r="E33" s="21">
        <v>1</v>
      </c>
      <c r="F33" s="98"/>
      <c r="G33" s="11"/>
      <c r="H33" s="100">
        <f t="shared" si="0"/>
        <v>0</v>
      </c>
      <c r="I33" s="52" t="str">
        <f t="shared" si="1"/>
        <v/>
      </c>
      <c r="J33" s="29"/>
    </row>
    <row r="34" spans="1:10" ht="43.5" x14ac:dyDescent="0.35">
      <c r="A34" s="118">
        <v>31</v>
      </c>
      <c r="B34" s="20" t="s">
        <v>69</v>
      </c>
      <c r="C34" s="20" t="s">
        <v>264</v>
      </c>
      <c r="D34" s="21" t="s">
        <v>42</v>
      </c>
      <c r="E34" s="21">
        <v>1</v>
      </c>
      <c r="F34" s="98"/>
      <c r="G34" s="11"/>
      <c r="H34" s="100">
        <f t="shared" si="0"/>
        <v>0</v>
      </c>
      <c r="I34" s="52" t="str">
        <f t="shared" si="1"/>
        <v/>
      </c>
      <c r="J34" s="29"/>
    </row>
    <row r="35" spans="1:10" ht="60.9" customHeight="1" x14ac:dyDescent="0.35">
      <c r="A35" s="118">
        <v>32</v>
      </c>
      <c r="B35" s="20" t="s">
        <v>130</v>
      </c>
      <c r="C35" s="119" t="s">
        <v>265</v>
      </c>
      <c r="D35" s="21" t="s">
        <v>48</v>
      </c>
      <c r="E35" s="21">
        <v>1</v>
      </c>
      <c r="F35" s="98"/>
      <c r="G35" s="11"/>
      <c r="H35" s="100">
        <f t="shared" si="0"/>
        <v>0</v>
      </c>
      <c r="I35" s="52" t="str">
        <f t="shared" si="1"/>
        <v/>
      </c>
      <c r="J35" s="29"/>
    </row>
    <row r="36" spans="1:10" ht="49" customHeight="1" x14ac:dyDescent="0.35">
      <c r="A36" s="118">
        <v>33</v>
      </c>
      <c r="B36" s="20" t="s">
        <v>131</v>
      </c>
      <c r="C36" s="20" t="s">
        <v>267</v>
      </c>
      <c r="D36" s="21" t="s">
        <v>48</v>
      </c>
      <c r="E36" s="21">
        <v>1</v>
      </c>
      <c r="F36" s="98"/>
      <c r="G36" s="11"/>
      <c r="H36" s="100">
        <f t="shared" si="0"/>
        <v>0</v>
      </c>
      <c r="I36" s="52" t="str">
        <f t="shared" si="1"/>
        <v/>
      </c>
      <c r="J36" s="29"/>
    </row>
    <row r="37" spans="1:10" ht="87" x14ac:dyDescent="0.35">
      <c r="A37" s="118">
        <v>34</v>
      </c>
      <c r="B37" s="20" t="s">
        <v>80</v>
      </c>
      <c r="C37" s="20" t="s">
        <v>81</v>
      </c>
      <c r="D37" s="21" t="s">
        <v>42</v>
      </c>
      <c r="E37" s="21">
        <v>1</v>
      </c>
      <c r="F37" s="98"/>
      <c r="G37" s="11"/>
      <c r="H37" s="100">
        <f t="shared" si="0"/>
        <v>0</v>
      </c>
      <c r="I37" s="52" t="str">
        <f t="shared" si="1"/>
        <v/>
      </c>
      <c r="J37" s="29"/>
    </row>
    <row r="38" spans="1:10" ht="87" x14ac:dyDescent="0.35">
      <c r="A38" s="118">
        <v>35</v>
      </c>
      <c r="B38" s="23" t="s">
        <v>82</v>
      </c>
      <c r="C38" s="20" t="s">
        <v>83</v>
      </c>
      <c r="D38" s="21" t="s">
        <v>42</v>
      </c>
      <c r="E38" s="21">
        <v>1</v>
      </c>
      <c r="F38" s="98"/>
      <c r="G38" s="11"/>
      <c r="H38" s="100">
        <f t="shared" si="0"/>
        <v>0</v>
      </c>
      <c r="I38" s="52" t="str">
        <f t="shared" si="1"/>
        <v/>
      </c>
      <c r="J38" s="29"/>
    </row>
    <row r="39" spans="1:10" ht="43.5" x14ac:dyDescent="0.35">
      <c r="A39" s="118">
        <v>36</v>
      </c>
      <c r="B39" s="23" t="s">
        <v>84</v>
      </c>
      <c r="C39" s="20" t="s">
        <v>212</v>
      </c>
      <c r="D39" s="21" t="s">
        <v>42</v>
      </c>
      <c r="E39" s="21">
        <v>1</v>
      </c>
      <c r="F39" s="98"/>
      <c r="G39" s="11"/>
      <c r="H39" s="100">
        <f t="shared" si="0"/>
        <v>0</v>
      </c>
      <c r="I39" s="52" t="str">
        <f t="shared" si="1"/>
        <v/>
      </c>
      <c r="J39" s="29"/>
    </row>
    <row r="40" spans="1:10" ht="72.5" x14ac:dyDescent="0.35">
      <c r="A40" s="118">
        <v>37</v>
      </c>
      <c r="B40" s="20" t="s">
        <v>85</v>
      </c>
      <c r="C40" s="20" t="s">
        <v>86</v>
      </c>
      <c r="D40" s="21" t="s">
        <v>42</v>
      </c>
      <c r="E40" s="21">
        <v>1</v>
      </c>
      <c r="F40" s="98"/>
      <c r="G40" s="11"/>
      <c r="H40" s="100">
        <f t="shared" si="0"/>
        <v>0</v>
      </c>
      <c r="I40" s="52" t="str">
        <f t="shared" si="1"/>
        <v/>
      </c>
      <c r="J40" s="29"/>
    </row>
    <row r="41" spans="1:10" ht="87" x14ac:dyDescent="0.35">
      <c r="A41" s="118">
        <v>38</v>
      </c>
      <c r="B41" s="24" t="s">
        <v>87</v>
      </c>
      <c r="C41" s="20" t="s">
        <v>88</v>
      </c>
      <c r="D41" s="21" t="s">
        <v>42</v>
      </c>
      <c r="E41" s="21">
        <v>1</v>
      </c>
      <c r="F41" s="98"/>
      <c r="G41" s="11"/>
      <c r="H41" s="100">
        <f t="shared" si="0"/>
        <v>0</v>
      </c>
      <c r="I41" s="52" t="str">
        <f t="shared" si="1"/>
        <v/>
      </c>
      <c r="J41" s="29"/>
    </row>
    <row r="42" spans="1:10" ht="43.5" x14ac:dyDescent="0.35">
      <c r="A42" s="118">
        <v>39</v>
      </c>
      <c r="B42" s="23" t="s">
        <v>89</v>
      </c>
      <c r="C42" s="20" t="s">
        <v>213</v>
      </c>
      <c r="D42" s="21" t="s">
        <v>42</v>
      </c>
      <c r="E42" s="21">
        <v>1</v>
      </c>
      <c r="F42" s="98"/>
      <c r="G42" s="11"/>
      <c r="H42" s="100">
        <f t="shared" si="0"/>
        <v>0</v>
      </c>
      <c r="I42" s="52" t="str">
        <f t="shared" si="1"/>
        <v/>
      </c>
      <c r="J42" s="29"/>
    </row>
    <row r="43" spans="1:10" x14ac:dyDescent="0.35">
      <c r="A43" s="118">
        <v>40</v>
      </c>
      <c r="B43" s="20" t="s">
        <v>134</v>
      </c>
      <c r="C43" s="20" t="s">
        <v>135</v>
      </c>
      <c r="D43" s="21" t="s">
        <v>42</v>
      </c>
      <c r="E43" s="21">
        <v>1</v>
      </c>
      <c r="F43" s="98"/>
      <c r="G43" s="11"/>
      <c r="H43" s="100">
        <f t="shared" si="0"/>
        <v>0</v>
      </c>
      <c r="I43" s="52" t="str">
        <f t="shared" si="1"/>
        <v/>
      </c>
      <c r="J43" s="29"/>
    </row>
    <row r="44" spans="1:10" ht="116" x14ac:dyDescent="0.35">
      <c r="A44" s="118">
        <v>41</v>
      </c>
      <c r="B44" s="22" t="s">
        <v>70</v>
      </c>
      <c r="C44" s="24" t="s">
        <v>214</v>
      </c>
      <c r="D44" s="21" t="s">
        <v>42</v>
      </c>
      <c r="E44" s="21">
        <v>1</v>
      </c>
      <c r="F44" s="98"/>
      <c r="G44" s="11"/>
      <c r="H44" s="100">
        <f t="shared" si="0"/>
        <v>0</v>
      </c>
      <c r="I44" s="52" t="str">
        <f t="shared" si="1"/>
        <v/>
      </c>
      <c r="J44" s="29"/>
    </row>
    <row r="45" spans="1:10" x14ac:dyDescent="0.35">
      <c r="A45" s="118">
        <v>42</v>
      </c>
      <c r="B45" s="116" t="s">
        <v>141</v>
      </c>
      <c r="C45" s="20" t="s">
        <v>215</v>
      </c>
      <c r="D45" s="21" t="s">
        <v>42</v>
      </c>
      <c r="E45" s="21">
        <v>1</v>
      </c>
      <c r="F45" s="98"/>
      <c r="G45" s="11"/>
      <c r="H45" s="100">
        <f t="shared" si="0"/>
        <v>0</v>
      </c>
      <c r="I45" s="52" t="str">
        <f t="shared" si="1"/>
        <v/>
      </c>
      <c r="J45" s="29"/>
    </row>
    <row r="46" spans="1:10" ht="43.5" x14ac:dyDescent="0.35">
      <c r="A46" s="118">
        <v>43</v>
      </c>
      <c r="B46" s="115" t="s">
        <v>136</v>
      </c>
      <c r="C46" s="20" t="s">
        <v>231</v>
      </c>
      <c r="D46" s="21" t="s">
        <v>42</v>
      </c>
      <c r="E46" s="21">
        <v>1</v>
      </c>
      <c r="F46" s="98"/>
      <c r="G46" s="11"/>
      <c r="H46" s="100">
        <f t="shared" si="0"/>
        <v>0</v>
      </c>
      <c r="I46" s="52" t="str">
        <f t="shared" si="1"/>
        <v/>
      </c>
      <c r="J46" s="29"/>
    </row>
    <row r="47" spans="1:10" ht="43.5" x14ac:dyDescent="0.35">
      <c r="A47" s="118">
        <v>44</v>
      </c>
      <c r="B47" s="25" t="s">
        <v>137</v>
      </c>
      <c r="C47" s="20" t="s">
        <v>232</v>
      </c>
      <c r="D47" s="21" t="s">
        <v>42</v>
      </c>
      <c r="E47" s="21">
        <v>1</v>
      </c>
      <c r="F47" s="98"/>
      <c r="G47" s="11"/>
      <c r="H47" s="100">
        <f t="shared" si="0"/>
        <v>0</v>
      </c>
      <c r="I47" s="52" t="str">
        <f t="shared" si="1"/>
        <v/>
      </c>
      <c r="J47" s="29"/>
    </row>
    <row r="48" spans="1:10" ht="43.5" x14ac:dyDescent="0.35">
      <c r="A48" s="118">
        <v>45</v>
      </c>
      <c r="B48" s="25" t="s">
        <v>138</v>
      </c>
      <c r="C48" s="20" t="s">
        <v>233</v>
      </c>
      <c r="D48" s="21" t="s">
        <v>42</v>
      </c>
      <c r="E48" s="21">
        <v>1</v>
      </c>
      <c r="F48" s="98"/>
      <c r="G48" s="11"/>
      <c r="H48" s="100">
        <f t="shared" si="0"/>
        <v>0</v>
      </c>
      <c r="I48" s="52" t="str">
        <f t="shared" si="1"/>
        <v/>
      </c>
      <c r="J48" s="29"/>
    </row>
    <row r="49" spans="1:10" ht="43.5" x14ac:dyDescent="0.35">
      <c r="A49" s="118">
        <v>46</v>
      </c>
      <c r="B49" s="25" t="s">
        <v>139</v>
      </c>
      <c r="C49" s="20" t="s">
        <v>234</v>
      </c>
      <c r="D49" s="21" t="s">
        <v>42</v>
      </c>
      <c r="E49" s="21">
        <v>1</v>
      </c>
      <c r="F49" s="98"/>
      <c r="G49" s="11"/>
      <c r="H49" s="100">
        <f t="shared" si="0"/>
        <v>0</v>
      </c>
      <c r="I49" s="52" t="str">
        <f t="shared" si="1"/>
        <v/>
      </c>
      <c r="J49" s="29"/>
    </row>
    <row r="50" spans="1:10" ht="58" x14ac:dyDescent="0.35">
      <c r="A50" s="118">
        <v>47</v>
      </c>
      <c r="B50" s="25" t="s">
        <v>126</v>
      </c>
      <c r="C50" s="20" t="s">
        <v>235</v>
      </c>
      <c r="D50" s="21" t="s">
        <v>42</v>
      </c>
      <c r="E50" s="21">
        <v>1</v>
      </c>
      <c r="F50" s="98"/>
      <c r="G50" s="11"/>
      <c r="H50" s="100">
        <f t="shared" si="0"/>
        <v>0</v>
      </c>
      <c r="I50" s="52" t="str">
        <f t="shared" si="1"/>
        <v/>
      </c>
      <c r="J50" s="29"/>
    </row>
    <row r="51" spans="1:10" ht="29" x14ac:dyDescent="0.35">
      <c r="A51" s="118">
        <v>48</v>
      </c>
      <c r="B51" s="25" t="s">
        <v>14</v>
      </c>
      <c r="C51" s="20" t="s">
        <v>127</v>
      </c>
      <c r="D51" s="21" t="s">
        <v>42</v>
      </c>
      <c r="E51" s="21">
        <v>1</v>
      </c>
      <c r="F51" s="98"/>
      <c r="G51" s="11"/>
      <c r="H51" s="100">
        <f t="shared" si="0"/>
        <v>0</v>
      </c>
      <c r="I51" s="52" t="str">
        <f t="shared" si="1"/>
        <v/>
      </c>
      <c r="J51" s="29"/>
    </row>
    <row r="52" spans="1:10" ht="43.5" x14ac:dyDescent="0.35">
      <c r="A52" s="118">
        <v>49</v>
      </c>
      <c r="B52" s="25" t="s">
        <v>15</v>
      </c>
      <c r="C52" s="20" t="s">
        <v>128</v>
      </c>
      <c r="D52" s="21" t="s">
        <v>42</v>
      </c>
      <c r="E52" s="21">
        <v>1</v>
      </c>
      <c r="F52" s="98"/>
      <c r="G52" s="11"/>
      <c r="H52" s="100">
        <f t="shared" si="0"/>
        <v>0</v>
      </c>
      <c r="I52" s="52" t="str">
        <f t="shared" si="1"/>
        <v/>
      </c>
      <c r="J52" s="29"/>
    </row>
    <row r="53" spans="1:10" ht="29" x14ac:dyDescent="0.35">
      <c r="A53" s="118">
        <v>50</v>
      </c>
      <c r="B53" s="25" t="s">
        <v>16</v>
      </c>
      <c r="C53" s="20" t="s">
        <v>129</v>
      </c>
      <c r="D53" s="21" t="s">
        <v>42</v>
      </c>
      <c r="E53" s="21">
        <v>1</v>
      </c>
      <c r="F53" s="98"/>
      <c r="G53" s="11"/>
      <c r="H53" s="100">
        <f t="shared" si="0"/>
        <v>0</v>
      </c>
      <c r="I53" s="52" t="str">
        <f t="shared" si="1"/>
        <v/>
      </c>
      <c r="J53" s="29"/>
    </row>
    <row r="54" spans="1:10" ht="29" x14ac:dyDescent="0.35">
      <c r="A54" s="118">
        <v>51</v>
      </c>
      <c r="B54" s="25" t="s">
        <v>17</v>
      </c>
      <c r="C54" s="20" t="s">
        <v>129</v>
      </c>
      <c r="D54" s="21" t="s">
        <v>42</v>
      </c>
      <c r="E54" s="21">
        <v>1</v>
      </c>
      <c r="F54" s="98"/>
      <c r="G54" s="11"/>
      <c r="H54" s="100">
        <f t="shared" si="0"/>
        <v>0</v>
      </c>
      <c r="I54" s="52" t="str">
        <f t="shared" si="1"/>
        <v/>
      </c>
      <c r="J54" s="29"/>
    </row>
    <row r="55" spans="1:10" ht="36.5" customHeight="1" x14ac:dyDescent="0.35">
      <c r="A55" s="118">
        <v>52</v>
      </c>
      <c r="B55" s="25" t="s">
        <v>24</v>
      </c>
      <c r="C55" s="20" t="s">
        <v>25</v>
      </c>
      <c r="D55" s="21" t="s">
        <v>42</v>
      </c>
      <c r="E55" s="21">
        <v>1</v>
      </c>
      <c r="F55" s="98"/>
      <c r="G55" s="11"/>
      <c r="H55" s="100">
        <f t="shared" si="0"/>
        <v>0</v>
      </c>
      <c r="I55" s="52" t="str">
        <f t="shared" si="1"/>
        <v/>
      </c>
      <c r="J55" s="29"/>
    </row>
    <row r="56" spans="1:10" ht="36.5" customHeight="1" x14ac:dyDescent="0.35">
      <c r="A56" s="118">
        <v>53</v>
      </c>
      <c r="B56" s="115" t="s">
        <v>269</v>
      </c>
      <c r="C56" s="20" t="s">
        <v>26</v>
      </c>
      <c r="D56" s="21" t="s">
        <v>42</v>
      </c>
      <c r="E56" s="21">
        <v>1</v>
      </c>
      <c r="F56" s="98"/>
      <c r="G56" s="11"/>
      <c r="H56" s="100">
        <f t="shared" si="0"/>
        <v>0</v>
      </c>
      <c r="I56" s="52" t="str">
        <f t="shared" si="1"/>
        <v/>
      </c>
      <c r="J56" s="29"/>
    </row>
    <row r="57" spans="1:10" ht="36.5" customHeight="1" x14ac:dyDescent="0.35">
      <c r="A57" s="118">
        <v>54</v>
      </c>
      <c r="B57" s="25" t="s">
        <v>142</v>
      </c>
      <c r="C57" s="20" t="s">
        <v>27</v>
      </c>
      <c r="D57" s="21" t="s">
        <v>42</v>
      </c>
      <c r="E57" s="21">
        <v>1</v>
      </c>
      <c r="F57" s="98"/>
      <c r="G57" s="11"/>
      <c r="H57" s="100">
        <f t="shared" si="0"/>
        <v>0</v>
      </c>
      <c r="I57" s="52" t="str">
        <f t="shared" si="1"/>
        <v/>
      </c>
      <c r="J57" s="29"/>
    </row>
    <row r="58" spans="1:10" ht="43.5" x14ac:dyDescent="0.35">
      <c r="A58" s="118">
        <v>55</v>
      </c>
      <c r="B58" s="25" t="s">
        <v>28</v>
      </c>
      <c r="C58" s="20" t="s">
        <v>217</v>
      </c>
      <c r="D58" s="21" t="s">
        <v>42</v>
      </c>
      <c r="E58" s="21">
        <v>1</v>
      </c>
      <c r="F58" s="98"/>
      <c r="G58" s="11"/>
      <c r="H58" s="100">
        <f t="shared" si="0"/>
        <v>0</v>
      </c>
      <c r="I58" s="52" t="str">
        <f t="shared" si="1"/>
        <v/>
      </c>
      <c r="J58" s="29"/>
    </row>
    <row r="59" spans="1:10" ht="36.5" customHeight="1" x14ac:dyDescent="0.35">
      <c r="A59" s="118">
        <v>56</v>
      </c>
      <c r="B59" s="25" t="s">
        <v>29</v>
      </c>
      <c r="C59" s="119" t="s">
        <v>219</v>
      </c>
      <c r="D59" s="21" t="s">
        <v>42</v>
      </c>
      <c r="E59" s="21">
        <v>1</v>
      </c>
      <c r="F59" s="98"/>
      <c r="G59" s="11"/>
      <c r="H59" s="100">
        <f t="shared" si="0"/>
        <v>0</v>
      </c>
      <c r="I59" s="52" t="str">
        <f t="shared" si="1"/>
        <v/>
      </c>
      <c r="J59" s="29"/>
    </row>
    <row r="60" spans="1:10" ht="36.5" customHeight="1" x14ac:dyDescent="0.35">
      <c r="A60" s="118">
        <v>57</v>
      </c>
      <c r="B60" s="25" t="s">
        <v>143</v>
      </c>
      <c r="C60" s="20" t="s">
        <v>218</v>
      </c>
      <c r="D60" s="21" t="s">
        <v>48</v>
      </c>
      <c r="E60" s="21">
        <v>1</v>
      </c>
      <c r="F60" s="98"/>
      <c r="G60" s="11"/>
      <c r="H60" s="100">
        <f t="shared" si="0"/>
        <v>0</v>
      </c>
      <c r="I60" s="52" t="str">
        <f t="shared" si="1"/>
        <v/>
      </c>
      <c r="J60" s="29"/>
    </row>
    <row r="61" spans="1:10" ht="36.5" customHeight="1" x14ac:dyDescent="0.35">
      <c r="A61" s="118">
        <v>58</v>
      </c>
      <c r="B61" s="25" t="s">
        <v>144</v>
      </c>
      <c r="C61" s="20" t="s">
        <v>145</v>
      </c>
      <c r="D61" s="21" t="s">
        <v>48</v>
      </c>
      <c r="E61" s="21">
        <v>1</v>
      </c>
      <c r="F61" s="98"/>
      <c r="G61" s="11"/>
      <c r="H61" s="100">
        <f t="shared" si="0"/>
        <v>0</v>
      </c>
      <c r="I61" s="52" t="str">
        <f t="shared" si="1"/>
        <v/>
      </c>
      <c r="J61" s="29"/>
    </row>
    <row r="62" spans="1:10" ht="36.5" customHeight="1" x14ac:dyDescent="0.35">
      <c r="A62" s="118">
        <v>59</v>
      </c>
      <c r="B62" s="25" t="s">
        <v>124</v>
      </c>
      <c r="C62" s="20" t="s">
        <v>102</v>
      </c>
      <c r="D62" s="21" t="s">
        <v>42</v>
      </c>
      <c r="E62" s="21">
        <v>1</v>
      </c>
      <c r="F62" s="98"/>
      <c r="G62" s="11"/>
      <c r="H62" s="100">
        <f t="shared" si="0"/>
        <v>0</v>
      </c>
      <c r="I62" s="52" t="str">
        <f t="shared" si="1"/>
        <v/>
      </c>
      <c r="J62" s="29"/>
    </row>
    <row r="63" spans="1:10" ht="36.5" customHeight="1" x14ac:dyDescent="0.35">
      <c r="A63" s="118">
        <v>60</v>
      </c>
      <c r="B63" s="25" t="s">
        <v>146</v>
      </c>
      <c r="C63" s="20" t="s">
        <v>104</v>
      </c>
      <c r="D63" s="21" t="s">
        <v>42</v>
      </c>
      <c r="E63" s="21">
        <v>1</v>
      </c>
      <c r="F63" s="98"/>
      <c r="G63" s="11"/>
      <c r="H63" s="100">
        <f t="shared" si="0"/>
        <v>0</v>
      </c>
      <c r="I63" s="52" t="str">
        <f t="shared" si="1"/>
        <v/>
      </c>
      <c r="J63" s="29"/>
    </row>
    <row r="64" spans="1:10" ht="36.5" customHeight="1" x14ac:dyDescent="0.35">
      <c r="A64" s="118">
        <v>61</v>
      </c>
      <c r="B64" s="25" t="s">
        <v>122</v>
      </c>
      <c r="C64" s="20" t="s">
        <v>105</v>
      </c>
      <c r="D64" s="21" t="s">
        <v>42</v>
      </c>
      <c r="E64" s="21">
        <v>1</v>
      </c>
      <c r="F64" s="98"/>
      <c r="G64" s="11"/>
      <c r="H64" s="100">
        <f t="shared" si="0"/>
        <v>0</v>
      </c>
      <c r="I64" s="52" t="str">
        <f t="shared" si="1"/>
        <v/>
      </c>
      <c r="J64" s="29"/>
    </row>
    <row r="65" spans="1:10" ht="36.5" customHeight="1" x14ac:dyDescent="0.35">
      <c r="A65" s="118">
        <v>62</v>
      </c>
      <c r="B65" s="25" t="s">
        <v>5</v>
      </c>
      <c r="C65" s="20" t="s">
        <v>106</v>
      </c>
      <c r="D65" s="21" t="s">
        <v>42</v>
      </c>
      <c r="E65" s="21">
        <v>1</v>
      </c>
      <c r="F65" s="98"/>
      <c r="G65" s="11"/>
      <c r="H65" s="100">
        <f t="shared" si="0"/>
        <v>0</v>
      </c>
      <c r="I65" s="52" t="str">
        <f t="shared" si="1"/>
        <v/>
      </c>
      <c r="J65" s="29"/>
    </row>
    <row r="66" spans="1:10" ht="36.5" customHeight="1" x14ac:dyDescent="0.35">
      <c r="A66" s="118">
        <v>63</v>
      </c>
      <c r="B66" s="25" t="s">
        <v>125</v>
      </c>
      <c r="C66" s="20" t="s">
        <v>107</v>
      </c>
      <c r="D66" s="21" t="s">
        <v>42</v>
      </c>
      <c r="E66" s="21">
        <v>1</v>
      </c>
      <c r="F66" s="98"/>
      <c r="G66" s="11"/>
      <c r="H66" s="100">
        <f t="shared" ref="H66:H93" si="2">G66*E66</f>
        <v>0</v>
      </c>
      <c r="I66" s="52" t="str">
        <f t="shared" ref="I66:I93" si="3">IF(G66&gt;0, IF(F66=0,"Please Mention Your Brand",""), "")</f>
        <v/>
      </c>
      <c r="J66" s="29"/>
    </row>
    <row r="67" spans="1:10" ht="36.5" customHeight="1" x14ac:dyDescent="0.35">
      <c r="A67" s="118">
        <v>64</v>
      </c>
      <c r="B67" s="25" t="s">
        <v>21</v>
      </c>
      <c r="C67" s="20" t="s">
        <v>220</v>
      </c>
      <c r="D67" s="21" t="s">
        <v>42</v>
      </c>
      <c r="E67" s="21">
        <v>1</v>
      </c>
      <c r="F67" s="98"/>
      <c r="G67" s="11"/>
      <c r="H67" s="100">
        <f t="shared" si="2"/>
        <v>0</v>
      </c>
      <c r="I67" s="52" t="str">
        <f t="shared" si="3"/>
        <v/>
      </c>
      <c r="J67" s="29"/>
    </row>
    <row r="68" spans="1:10" ht="36.5" customHeight="1" x14ac:dyDescent="0.35">
      <c r="A68" s="118">
        <v>65</v>
      </c>
      <c r="B68" s="25" t="s">
        <v>147</v>
      </c>
      <c r="C68" s="20" t="s">
        <v>221</v>
      </c>
      <c r="D68" s="21" t="s">
        <v>42</v>
      </c>
      <c r="E68" s="21">
        <v>1</v>
      </c>
      <c r="F68" s="98"/>
      <c r="G68" s="11"/>
      <c r="H68" s="100">
        <f t="shared" si="2"/>
        <v>0</v>
      </c>
      <c r="I68" s="52" t="str">
        <f t="shared" si="3"/>
        <v/>
      </c>
      <c r="J68" s="29"/>
    </row>
    <row r="69" spans="1:10" ht="36.5" customHeight="1" x14ac:dyDescent="0.35">
      <c r="A69" s="118">
        <v>66</v>
      </c>
      <c r="B69" s="25" t="s">
        <v>148</v>
      </c>
      <c r="C69" s="20" t="s">
        <v>236</v>
      </c>
      <c r="D69" s="21" t="s">
        <v>42</v>
      </c>
      <c r="E69" s="21">
        <v>1</v>
      </c>
      <c r="F69" s="98"/>
      <c r="G69" s="11"/>
      <c r="H69" s="100">
        <f t="shared" si="2"/>
        <v>0</v>
      </c>
      <c r="I69" s="52" t="str">
        <f t="shared" si="3"/>
        <v/>
      </c>
      <c r="J69" s="29"/>
    </row>
    <row r="70" spans="1:10" ht="68.5" customHeight="1" x14ac:dyDescent="0.35">
      <c r="A70" s="118">
        <v>67</v>
      </c>
      <c r="B70" s="115" t="s">
        <v>109</v>
      </c>
      <c r="C70" s="20" t="s">
        <v>222</v>
      </c>
      <c r="D70" s="21" t="s">
        <v>42</v>
      </c>
      <c r="E70" s="21">
        <v>1</v>
      </c>
      <c r="F70" s="98"/>
      <c r="G70" s="11"/>
      <c r="H70" s="100">
        <f t="shared" si="2"/>
        <v>0</v>
      </c>
      <c r="I70" s="52" t="str">
        <f t="shared" si="3"/>
        <v/>
      </c>
      <c r="J70" s="29"/>
    </row>
    <row r="71" spans="1:10" ht="43.5" x14ac:dyDescent="0.35">
      <c r="A71" s="118">
        <v>68</v>
      </c>
      <c r="B71" s="25" t="s">
        <v>149</v>
      </c>
      <c r="C71" s="20" t="s">
        <v>110</v>
      </c>
      <c r="D71" s="21" t="s">
        <v>42</v>
      </c>
      <c r="E71" s="21">
        <v>1</v>
      </c>
      <c r="F71" s="98"/>
      <c r="G71" s="11"/>
      <c r="H71" s="100">
        <f t="shared" si="2"/>
        <v>0</v>
      </c>
      <c r="I71" s="52" t="str">
        <f t="shared" si="3"/>
        <v/>
      </c>
      <c r="J71" s="29"/>
    </row>
    <row r="72" spans="1:10" x14ac:dyDescent="0.35">
      <c r="A72" s="118">
        <v>69</v>
      </c>
      <c r="B72" s="25" t="s">
        <v>155</v>
      </c>
      <c r="C72" s="20" t="s">
        <v>169</v>
      </c>
      <c r="D72" s="21" t="s">
        <v>42</v>
      </c>
      <c r="E72" s="21">
        <v>1</v>
      </c>
      <c r="F72" s="98"/>
      <c r="G72" s="11"/>
      <c r="H72" s="100">
        <f t="shared" si="2"/>
        <v>0</v>
      </c>
      <c r="I72" s="52" t="str">
        <f t="shared" si="3"/>
        <v/>
      </c>
      <c r="J72" s="29"/>
    </row>
    <row r="73" spans="1:10" x14ac:dyDescent="0.35">
      <c r="A73" s="118">
        <v>70</v>
      </c>
      <c r="B73" s="25" t="s">
        <v>150</v>
      </c>
      <c r="C73" s="20" t="s">
        <v>140</v>
      </c>
      <c r="D73" s="21" t="s">
        <v>42</v>
      </c>
      <c r="E73" s="21">
        <v>1</v>
      </c>
      <c r="F73" s="98"/>
      <c r="G73" s="11"/>
      <c r="H73" s="100">
        <f t="shared" si="2"/>
        <v>0</v>
      </c>
      <c r="I73" s="52" t="str">
        <f t="shared" si="3"/>
        <v/>
      </c>
      <c r="J73" s="29"/>
    </row>
    <row r="74" spans="1:10" x14ac:dyDescent="0.35">
      <c r="A74" s="118">
        <v>71</v>
      </c>
      <c r="B74" s="25" t="s">
        <v>151</v>
      </c>
      <c r="C74" s="20" t="s">
        <v>113</v>
      </c>
      <c r="D74" s="21" t="s">
        <v>114</v>
      </c>
      <c r="E74" s="21">
        <v>1</v>
      </c>
      <c r="F74" s="98"/>
      <c r="G74" s="11"/>
      <c r="H74" s="100">
        <f t="shared" si="2"/>
        <v>0</v>
      </c>
      <c r="I74" s="52" t="str">
        <f t="shared" si="3"/>
        <v/>
      </c>
      <c r="J74" s="29"/>
    </row>
    <row r="75" spans="1:10" x14ac:dyDescent="0.35">
      <c r="A75" s="118">
        <v>72</v>
      </c>
      <c r="B75" s="25" t="s">
        <v>152</v>
      </c>
      <c r="C75" s="20" t="s">
        <v>115</v>
      </c>
      <c r="D75" s="21" t="s">
        <v>114</v>
      </c>
      <c r="E75" s="21">
        <v>1</v>
      </c>
      <c r="F75" s="98"/>
      <c r="G75" s="11"/>
      <c r="H75" s="100">
        <f t="shared" si="2"/>
        <v>0</v>
      </c>
      <c r="I75" s="52" t="str">
        <f t="shared" si="3"/>
        <v/>
      </c>
      <c r="J75" s="29"/>
    </row>
    <row r="76" spans="1:10" ht="127" customHeight="1" x14ac:dyDescent="0.35">
      <c r="A76" s="118">
        <v>73</v>
      </c>
      <c r="B76" s="25" t="s">
        <v>153</v>
      </c>
      <c r="C76" s="20" t="s">
        <v>223</v>
      </c>
      <c r="D76" s="21" t="s">
        <v>42</v>
      </c>
      <c r="E76" s="21">
        <v>1</v>
      </c>
      <c r="F76" s="98"/>
      <c r="G76" s="11"/>
      <c r="H76" s="100">
        <f t="shared" si="2"/>
        <v>0</v>
      </c>
      <c r="I76" s="52" t="str">
        <f t="shared" si="3"/>
        <v/>
      </c>
      <c r="J76" s="29"/>
    </row>
    <row r="77" spans="1:10" ht="29" x14ac:dyDescent="0.35">
      <c r="A77" s="118">
        <v>74</v>
      </c>
      <c r="B77" s="25" t="s">
        <v>156</v>
      </c>
      <c r="C77" s="20" t="s">
        <v>225</v>
      </c>
      <c r="D77" s="21" t="s">
        <v>42</v>
      </c>
      <c r="E77" s="21">
        <v>1</v>
      </c>
      <c r="F77" s="98"/>
      <c r="G77" s="11"/>
      <c r="H77" s="100">
        <f t="shared" si="2"/>
        <v>0</v>
      </c>
      <c r="I77" s="52" t="str">
        <f t="shared" si="3"/>
        <v/>
      </c>
      <c r="J77" s="29"/>
    </row>
    <row r="78" spans="1:10" ht="28" customHeight="1" x14ac:dyDescent="0.35">
      <c r="A78" s="118">
        <v>75</v>
      </c>
      <c r="B78" s="25" t="s">
        <v>157</v>
      </c>
      <c r="C78" s="20" t="s">
        <v>225</v>
      </c>
      <c r="D78" s="21" t="s">
        <v>42</v>
      </c>
      <c r="E78" s="21">
        <v>1</v>
      </c>
      <c r="F78" s="98"/>
      <c r="G78" s="11"/>
      <c r="H78" s="100">
        <f t="shared" si="2"/>
        <v>0</v>
      </c>
      <c r="I78" s="52" t="str">
        <f t="shared" si="3"/>
        <v/>
      </c>
      <c r="J78" s="29"/>
    </row>
    <row r="79" spans="1:10" ht="29" x14ac:dyDescent="0.35">
      <c r="A79" s="118">
        <v>76</v>
      </c>
      <c r="B79" s="25" t="s">
        <v>226</v>
      </c>
      <c r="C79" s="20" t="s">
        <v>224</v>
      </c>
      <c r="D79" s="21" t="s">
        <v>42</v>
      </c>
      <c r="E79" s="21">
        <v>1</v>
      </c>
      <c r="F79" s="98"/>
      <c r="G79" s="11"/>
      <c r="H79" s="100">
        <f t="shared" si="2"/>
        <v>0</v>
      </c>
      <c r="I79" s="52" t="str">
        <f t="shared" si="3"/>
        <v/>
      </c>
      <c r="J79" s="29"/>
    </row>
    <row r="80" spans="1:10" ht="58" x14ac:dyDescent="0.35">
      <c r="A80" s="118">
        <v>77</v>
      </c>
      <c r="B80" s="25" t="s">
        <v>158</v>
      </c>
      <c r="C80" s="20" t="s">
        <v>90</v>
      </c>
      <c r="D80" s="21" t="s">
        <v>42</v>
      </c>
      <c r="E80" s="21">
        <v>1</v>
      </c>
      <c r="F80" s="98"/>
      <c r="G80" s="11"/>
      <c r="H80" s="100">
        <f t="shared" si="2"/>
        <v>0</v>
      </c>
      <c r="I80" s="52" t="str">
        <f t="shared" si="3"/>
        <v/>
      </c>
      <c r="J80" s="29"/>
    </row>
    <row r="81" spans="1:10" ht="29" x14ac:dyDescent="0.35">
      <c r="A81" s="118">
        <v>78</v>
      </c>
      <c r="B81" s="25" t="s">
        <v>229</v>
      </c>
      <c r="C81" s="20" t="s">
        <v>230</v>
      </c>
      <c r="D81" s="21" t="s">
        <v>42</v>
      </c>
      <c r="E81" s="21">
        <v>1</v>
      </c>
      <c r="F81" s="98"/>
      <c r="G81" s="11"/>
      <c r="H81" s="100">
        <f t="shared" si="2"/>
        <v>0</v>
      </c>
      <c r="I81" s="52" t="str">
        <f t="shared" si="3"/>
        <v/>
      </c>
      <c r="J81" s="29"/>
    </row>
    <row r="82" spans="1:10" s="18" customFormat="1" x14ac:dyDescent="0.35">
      <c r="A82" s="118">
        <v>79</v>
      </c>
      <c r="B82" s="115" t="s">
        <v>228</v>
      </c>
      <c r="C82" s="20" t="s">
        <v>227</v>
      </c>
      <c r="D82" s="27" t="s">
        <v>42</v>
      </c>
      <c r="E82" s="27">
        <v>1</v>
      </c>
      <c r="F82" s="98"/>
      <c r="G82" s="11"/>
      <c r="H82" s="100">
        <f t="shared" si="2"/>
        <v>0</v>
      </c>
      <c r="I82" s="52" t="str">
        <f t="shared" si="3"/>
        <v/>
      </c>
      <c r="J82" s="28"/>
    </row>
    <row r="83" spans="1:10" s="18" customFormat="1" ht="32" customHeight="1" x14ac:dyDescent="0.35">
      <c r="A83" s="118">
        <v>80</v>
      </c>
      <c r="B83" s="25" t="s">
        <v>91</v>
      </c>
      <c r="C83" s="115" t="s">
        <v>237</v>
      </c>
      <c r="D83" s="26" t="s">
        <v>2</v>
      </c>
      <c r="E83" s="27">
        <v>1</v>
      </c>
      <c r="F83" s="98"/>
      <c r="G83" s="11"/>
      <c r="H83" s="100">
        <f t="shared" si="2"/>
        <v>0</v>
      </c>
      <c r="I83" s="52" t="str">
        <f t="shared" si="3"/>
        <v/>
      </c>
      <c r="J83" s="28"/>
    </row>
    <row r="84" spans="1:10" s="18" customFormat="1" ht="29" x14ac:dyDescent="0.35">
      <c r="A84" s="118">
        <v>81</v>
      </c>
      <c r="B84" s="115" t="s">
        <v>240</v>
      </c>
      <c r="C84" s="115" t="s">
        <v>238</v>
      </c>
      <c r="D84" s="26" t="s">
        <v>1</v>
      </c>
      <c r="E84" s="27">
        <v>1</v>
      </c>
      <c r="F84" s="98"/>
      <c r="G84" s="11"/>
      <c r="H84" s="100">
        <f t="shared" si="2"/>
        <v>0</v>
      </c>
      <c r="I84" s="52" t="str">
        <f t="shared" si="3"/>
        <v/>
      </c>
      <c r="J84" s="28"/>
    </row>
    <row r="85" spans="1:10" s="18" customFormat="1" ht="29" x14ac:dyDescent="0.35">
      <c r="A85" s="118">
        <v>82</v>
      </c>
      <c r="B85" s="115" t="s">
        <v>241</v>
      </c>
      <c r="C85" s="115" t="s">
        <v>239</v>
      </c>
      <c r="D85" s="26" t="s">
        <v>1</v>
      </c>
      <c r="E85" s="27">
        <v>1</v>
      </c>
      <c r="F85" s="98"/>
      <c r="G85" s="11"/>
      <c r="H85" s="100">
        <f t="shared" si="2"/>
        <v>0</v>
      </c>
      <c r="I85" s="52" t="str">
        <f t="shared" si="3"/>
        <v/>
      </c>
      <c r="J85" s="28"/>
    </row>
    <row r="86" spans="1:10" s="18" customFormat="1" ht="35.5" customHeight="1" x14ac:dyDescent="0.35">
      <c r="A86" s="118">
        <v>83</v>
      </c>
      <c r="B86" s="115" t="s">
        <v>242</v>
      </c>
      <c r="C86" s="25" t="s">
        <v>92</v>
      </c>
      <c r="D86" s="26" t="s">
        <v>48</v>
      </c>
      <c r="E86" s="27">
        <v>1</v>
      </c>
      <c r="F86" s="98"/>
      <c r="G86" s="11"/>
      <c r="H86" s="100">
        <f t="shared" si="2"/>
        <v>0</v>
      </c>
      <c r="I86" s="52" t="str">
        <f t="shared" si="3"/>
        <v/>
      </c>
      <c r="J86" s="28"/>
    </row>
    <row r="87" spans="1:10" s="18" customFormat="1" ht="35.5" customHeight="1" x14ac:dyDescent="0.35">
      <c r="A87" s="118">
        <v>84</v>
      </c>
      <c r="B87" s="115" t="s">
        <v>243</v>
      </c>
      <c r="C87" s="25" t="s">
        <v>93</v>
      </c>
      <c r="D87" s="26" t="s">
        <v>48</v>
      </c>
      <c r="E87" s="27">
        <v>1</v>
      </c>
      <c r="F87" s="98"/>
      <c r="G87" s="11"/>
      <c r="H87" s="100">
        <f t="shared" si="2"/>
        <v>0</v>
      </c>
      <c r="I87" s="52" t="str">
        <f t="shared" si="3"/>
        <v/>
      </c>
      <c r="J87" s="28"/>
    </row>
    <row r="88" spans="1:10" s="18" customFormat="1" ht="35.5" customHeight="1" x14ac:dyDescent="0.35">
      <c r="A88" s="118">
        <v>85</v>
      </c>
      <c r="B88" s="115" t="s">
        <v>244</v>
      </c>
      <c r="C88" s="25" t="s">
        <v>94</v>
      </c>
      <c r="D88" s="26" t="s">
        <v>2</v>
      </c>
      <c r="E88" s="27">
        <v>1</v>
      </c>
      <c r="F88" s="98"/>
      <c r="G88" s="11"/>
      <c r="H88" s="100">
        <f t="shared" ref="H88" si="4">G88*E88</f>
        <v>0</v>
      </c>
      <c r="I88" s="52" t="str">
        <f t="shared" si="3"/>
        <v/>
      </c>
      <c r="J88" s="28"/>
    </row>
    <row r="89" spans="1:10" s="18" customFormat="1" ht="35.5" customHeight="1" x14ac:dyDescent="0.35">
      <c r="A89" s="118">
        <v>86</v>
      </c>
      <c r="B89" s="115" t="s">
        <v>245</v>
      </c>
      <c r="C89" s="25" t="s">
        <v>95</v>
      </c>
      <c r="D89" s="26" t="s">
        <v>2</v>
      </c>
      <c r="E89" s="27">
        <v>1</v>
      </c>
      <c r="F89" s="98"/>
      <c r="G89" s="11"/>
      <c r="H89" s="100">
        <f t="shared" si="2"/>
        <v>0</v>
      </c>
      <c r="I89" s="52" t="str">
        <f t="shared" si="3"/>
        <v/>
      </c>
      <c r="J89" s="28"/>
    </row>
    <row r="90" spans="1:10" s="18" customFormat="1" ht="35.5" customHeight="1" x14ac:dyDescent="0.35">
      <c r="A90" s="118">
        <v>87</v>
      </c>
      <c r="B90" s="115" t="s">
        <v>246</v>
      </c>
      <c r="C90" s="25" t="s">
        <v>96</v>
      </c>
      <c r="D90" s="26" t="s">
        <v>2</v>
      </c>
      <c r="E90" s="27">
        <v>1</v>
      </c>
      <c r="F90" s="98"/>
      <c r="G90" s="11"/>
      <c r="H90" s="100">
        <f t="shared" si="2"/>
        <v>0</v>
      </c>
      <c r="I90" s="52" t="str">
        <f t="shared" si="3"/>
        <v/>
      </c>
      <c r="J90" s="28"/>
    </row>
    <row r="91" spans="1:10" s="18" customFormat="1" ht="35.5" customHeight="1" x14ac:dyDescent="0.35">
      <c r="A91" s="118">
        <v>88</v>
      </c>
      <c r="B91" s="25" t="s">
        <v>97</v>
      </c>
      <c r="C91" s="25" t="s">
        <v>162</v>
      </c>
      <c r="D91" s="26" t="s">
        <v>48</v>
      </c>
      <c r="E91" s="27">
        <v>1</v>
      </c>
      <c r="F91" s="98"/>
      <c r="G91" s="11"/>
      <c r="H91" s="100">
        <f t="shared" si="2"/>
        <v>0</v>
      </c>
      <c r="I91" s="52" t="str">
        <f t="shared" si="3"/>
        <v/>
      </c>
      <c r="J91" s="28"/>
    </row>
    <row r="92" spans="1:10" s="18" customFormat="1" ht="35.5" customHeight="1" x14ac:dyDescent="0.35">
      <c r="A92" s="118">
        <v>89</v>
      </c>
      <c r="B92" s="115" t="s">
        <v>247</v>
      </c>
      <c r="C92" s="115" t="s">
        <v>249</v>
      </c>
      <c r="D92" s="26" t="s">
        <v>48</v>
      </c>
      <c r="E92" s="27">
        <v>1</v>
      </c>
      <c r="F92" s="98"/>
      <c r="G92" s="11"/>
      <c r="H92" s="100">
        <f t="shared" si="2"/>
        <v>0</v>
      </c>
      <c r="I92" s="52" t="str">
        <f t="shared" si="3"/>
        <v/>
      </c>
      <c r="J92" s="28"/>
    </row>
    <row r="93" spans="1:10" s="18" customFormat="1" ht="35.5" customHeight="1" thickBot="1" x14ac:dyDescent="0.4">
      <c r="A93" s="118">
        <v>90</v>
      </c>
      <c r="B93" s="115" t="s">
        <v>248</v>
      </c>
      <c r="C93" s="115" t="s">
        <v>250</v>
      </c>
      <c r="D93" s="26" t="s">
        <v>48</v>
      </c>
      <c r="E93" s="27">
        <v>1</v>
      </c>
      <c r="F93" s="98"/>
      <c r="G93" s="11"/>
      <c r="H93" s="100">
        <f t="shared" si="2"/>
        <v>0</v>
      </c>
      <c r="I93" s="52" t="str">
        <f t="shared" si="3"/>
        <v/>
      </c>
      <c r="J93" s="28"/>
    </row>
    <row r="94" spans="1:10" ht="34.5" customHeight="1" x14ac:dyDescent="0.35">
      <c r="A94" s="379" t="s">
        <v>173</v>
      </c>
      <c r="B94" s="380"/>
      <c r="C94" s="380"/>
      <c r="D94" s="380"/>
      <c r="E94" s="380"/>
      <c r="F94" s="380"/>
      <c r="G94" s="380"/>
      <c r="H94" s="61">
        <f>SUM(H4:H93)</f>
        <v>0</v>
      </c>
      <c r="I94" s="62"/>
      <c r="J94" s="29"/>
    </row>
    <row r="95" spans="1:10" ht="34.5" customHeight="1" x14ac:dyDescent="0.35">
      <c r="A95" s="381" t="s">
        <v>9</v>
      </c>
      <c r="B95" s="382"/>
      <c r="C95" s="382"/>
      <c r="D95" s="382"/>
      <c r="E95" s="382"/>
      <c r="F95" s="382"/>
      <c r="G95" s="382"/>
      <c r="H95" s="59">
        <f>H94*13/100</f>
        <v>0</v>
      </c>
      <c r="I95" s="63"/>
      <c r="J95" s="29"/>
    </row>
    <row r="96" spans="1:10" ht="34.5" customHeight="1" thickBot="1" x14ac:dyDescent="0.4">
      <c r="A96" s="383" t="s">
        <v>10</v>
      </c>
      <c r="B96" s="384"/>
      <c r="C96" s="384"/>
      <c r="D96" s="384"/>
      <c r="E96" s="384"/>
      <c r="F96" s="384"/>
      <c r="G96" s="384"/>
      <c r="H96" s="60">
        <f>H95+H94</f>
        <v>0</v>
      </c>
      <c r="I96" s="63"/>
      <c r="J96" s="29"/>
    </row>
    <row r="97" spans="1:10" x14ac:dyDescent="0.35">
      <c r="A97" s="87"/>
      <c r="B97" s="88"/>
      <c r="C97" s="66"/>
      <c r="D97" s="65"/>
      <c r="E97" s="65"/>
      <c r="F97" s="64"/>
      <c r="G97" s="65"/>
      <c r="H97" s="65"/>
      <c r="I97" s="63"/>
      <c r="J97" s="29"/>
    </row>
    <row r="98" spans="1:10" x14ac:dyDescent="0.35">
      <c r="A98" s="87"/>
      <c r="B98" s="88"/>
      <c r="C98" s="66"/>
      <c r="D98" s="65"/>
      <c r="E98" s="65"/>
      <c r="F98" s="64"/>
      <c r="G98" s="65"/>
      <c r="H98" s="65"/>
      <c r="I98" s="63"/>
      <c r="J98" s="29"/>
    </row>
    <row r="99" spans="1:10" ht="15" thickBot="1" x14ac:dyDescent="0.4">
      <c r="A99" s="87"/>
      <c r="B99" s="88"/>
      <c r="C99" s="66"/>
      <c r="D99" s="65"/>
      <c r="E99" s="65"/>
      <c r="F99" s="64"/>
      <c r="G99" s="65"/>
      <c r="H99" s="65"/>
      <c r="I99" s="63"/>
      <c r="J99" s="29"/>
    </row>
    <row r="100" spans="1:10" ht="34.5" customHeight="1" x14ac:dyDescent="0.35">
      <c r="A100" s="365" t="s">
        <v>175</v>
      </c>
      <c r="B100" s="366"/>
      <c r="C100" s="394"/>
      <c r="D100" s="394"/>
      <c r="E100" s="394"/>
      <c r="F100" s="394"/>
      <c r="G100" s="395"/>
      <c r="H100" s="66"/>
      <c r="I100" s="63"/>
      <c r="J100" s="29"/>
    </row>
    <row r="101" spans="1:10" ht="34.5" customHeight="1" x14ac:dyDescent="0.35">
      <c r="A101" s="385" t="s">
        <v>176</v>
      </c>
      <c r="B101" s="386"/>
      <c r="C101" s="392"/>
      <c r="D101" s="392"/>
      <c r="E101" s="392"/>
      <c r="F101" s="392"/>
      <c r="G101" s="393"/>
      <c r="H101" s="66"/>
      <c r="I101" s="63"/>
      <c r="J101" s="29"/>
    </row>
    <row r="102" spans="1:10" ht="49" customHeight="1" thickBot="1" x14ac:dyDescent="0.4">
      <c r="A102" s="387" t="s">
        <v>177</v>
      </c>
      <c r="B102" s="388"/>
      <c r="C102" s="389"/>
      <c r="D102" s="390"/>
      <c r="E102" s="390"/>
      <c r="F102" s="390"/>
      <c r="G102" s="391"/>
      <c r="H102" s="66"/>
      <c r="I102" s="63"/>
      <c r="J102" s="29"/>
    </row>
    <row r="103" spans="1:10" ht="15" thickBot="1" x14ac:dyDescent="0.4">
      <c r="A103" s="89"/>
      <c r="B103" s="90"/>
      <c r="C103" s="91"/>
      <c r="D103" s="92"/>
      <c r="E103" s="92"/>
      <c r="F103" s="93"/>
      <c r="G103" s="92"/>
      <c r="H103" s="91"/>
      <c r="I103" s="94"/>
      <c r="J103" s="29"/>
    </row>
    <row r="104" spans="1:10" x14ac:dyDescent="0.35">
      <c r="A104" s="95"/>
      <c r="B104" s="28"/>
      <c r="C104" s="29"/>
      <c r="D104" s="95"/>
      <c r="E104" s="95"/>
      <c r="F104" s="96"/>
      <c r="G104" s="95"/>
      <c r="H104" s="95"/>
      <c r="I104" s="29"/>
      <c r="J104" s="29"/>
    </row>
    <row r="105" spans="1:10" x14ac:dyDescent="0.35">
      <c r="A105" s="95"/>
      <c r="B105" s="28"/>
      <c r="C105" s="29"/>
      <c r="D105" s="95"/>
      <c r="E105" s="95"/>
      <c r="F105" s="96"/>
      <c r="G105" s="95"/>
      <c r="H105" s="95"/>
      <c r="I105" s="29"/>
      <c r="J105" s="29"/>
    </row>
    <row r="106" spans="1:10" hidden="1" x14ac:dyDescent="0.35">
      <c r="A106" s="95"/>
      <c r="B106" s="28"/>
      <c r="C106" s="29"/>
      <c r="D106" s="95"/>
      <c r="E106" s="95"/>
      <c r="F106" s="96"/>
      <c r="G106" s="95"/>
      <c r="H106" s="95"/>
      <c r="I106" s="29"/>
      <c r="J106" s="29"/>
    </row>
    <row r="107" spans="1:10" hidden="1" x14ac:dyDescent="0.35">
      <c r="A107" s="95"/>
      <c r="B107" s="28"/>
      <c r="C107" s="29"/>
      <c r="D107" s="95"/>
      <c r="E107" s="95"/>
      <c r="F107" s="96"/>
      <c r="G107" s="95"/>
      <c r="H107" s="95"/>
      <c r="I107" s="29"/>
      <c r="J107" s="29"/>
    </row>
    <row r="108" spans="1:10" hidden="1" x14ac:dyDescent="0.35">
      <c r="A108" s="95"/>
      <c r="B108" s="28"/>
      <c r="C108" s="29"/>
      <c r="D108" s="95"/>
      <c r="E108" s="95"/>
      <c r="F108" s="96"/>
      <c r="G108" s="95"/>
      <c r="H108" s="95"/>
      <c r="I108" s="29"/>
      <c r="J108" s="29"/>
    </row>
    <row r="109" spans="1:10" hidden="1" x14ac:dyDescent="0.35">
      <c r="A109" s="95"/>
      <c r="B109" s="28"/>
      <c r="C109" s="29"/>
      <c r="D109" s="95"/>
      <c r="E109" s="95"/>
      <c r="F109" s="96"/>
      <c r="G109" s="95"/>
      <c r="H109" s="95"/>
      <c r="I109" s="29"/>
      <c r="J109" s="29"/>
    </row>
    <row r="110" spans="1:10" hidden="1" x14ac:dyDescent="0.35"/>
    <row r="111" spans="1:10" hidden="1" x14ac:dyDescent="0.35"/>
    <row r="112" spans="1:10" hidden="1" x14ac:dyDescent="0.35"/>
    <row r="113" hidden="1" x14ac:dyDescent="0.35"/>
    <row r="114" hidden="1" x14ac:dyDescent="0.35"/>
    <row r="115" hidden="1" x14ac:dyDescent="0.35"/>
    <row r="116" hidden="1" x14ac:dyDescent="0.35"/>
    <row r="117" x14ac:dyDescent="0.35"/>
  </sheetData>
  <sheetProtection algorithmName="SHA-512" hashValue="TkT7WCSCmEu8xuaGXLkrJza+VrGpcdO4ltaer8fWe8+T8FqggJrqjx5UodTfr/RDX+GwuiXU9vC3IH1bfS7+Aw==" saltValue="u1hLih7pllmOS9QvA2yo1g==" spinCount="100000" sheet="1" formatColumns="0" formatRows="0"/>
  <autoFilter ref="A3:H96" xr:uid="{ACEE1FCF-DD48-440B-8291-33BDF6147968}"/>
  <mergeCells count="10">
    <mergeCell ref="A101:B101"/>
    <mergeCell ref="A102:B102"/>
    <mergeCell ref="C102:G102"/>
    <mergeCell ref="C101:G101"/>
    <mergeCell ref="C100:G100"/>
    <mergeCell ref="A1:I2"/>
    <mergeCell ref="A94:G94"/>
    <mergeCell ref="A95:G95"/>
    <mergeCell ref="A96:G96"/>
    <mergeCell ref="A100:B100"/>
  </mergeCells>
  <conditionalFormatting sqref="I4:I93">
    <cfRule type="cellIs" dxfId="0" priority="1" operator="equal">
      <formula>"Please Mention Your Brand"</formula>
    </cfRule>
  </conditionalFormatting>
  <pageMargins left="0.7" right="0.7" top="0.75" bottom="0.75" header="0.3" footer="0.3"/>
  <pageSetup scale="47" fitToHeight="1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D5F93-4178-4BBB-83D6-724D19486343}">
  <sheetPr>
    <tabColor theme="8" tint="0.39997558519241921"/>
    <pageSetUpPr fitToPage="1"/>
  </sheetPr>
  <dimension ref="A1:H32"/>
  <sheetViews>
    <sheetView showGridLines="0" showZeros="0" zoomScale="85" zoomScaleNormal="85" workbookViewId="0">
      <pane ySplit="3" topLeftCell="A4" activePane="bottomLeft" state="frozen"/>
      <selection activeCell="G13" sqref="G13"/>
      <selection pane="bottomLeft" activeCell="B4" sqref="B4"/>
    </sheetView>
  </sheetViews>
  <sheetFormatPr defaultColWidth="9.1796875" defaultRowHeight="14.5" x14ac:dyDescent="0.35"/>
  <cols>
    <col min="1" max="1" width="7.1796875" style="33" bestFit="1" customWidth="1"/>
    <col min="2" max="2" width="24" style="33" customWidth="1"/>
    <col min="3" max="3" width="39.08984375" style="33" customWidth="1"/>
    <col min="4" max="4" width="13" style="35" customWidth="1"/>
    <col min="5" max="5" width="10.453125" style="35" bestFit="1" customWidth="1"/>
    <col min="6" max="6" width="23.08984375" style="35" customWidth="1"/>
    <col min="7" max="7" width="24.6328125" style="35" customWidth="1"/>
    <col min="8" max="8" width="33.54296875" style="33" customWidth="1"/>
    <col min="9" max="16384" width="9.1796875" style="33"/>
  </cols>
  <sheetData>
    <row r="1" spans="1:8" ht="26.5" thickBot="1" x14ac:dyDescent="0.4">
      <c r="A1" s="398" t="s">
        <v>190</v>
      </c>
      <c r="B1" s="398"/>
      <c r="C1" s="398"/>
      <c r="D1" s="31"/>
      <c r="E1" s="31"/>
      <c r="F1" s="32"/>
      <c r="G1" s="32"/>
    </row>
    <row r="2" spans="1:8" ht="21.5" thickBot="1" x14ac:dyDescent="0.4">
      <c r="B2" s="34"/>
      <c r="D2" s="396" t="s">
        <v>72</v>
      </c>
      <c r="E2" s="397"/>
    </row>
    <row r="3" spans="1:8" s="40" customFormat="1" ht="38.5" customHeight="1" x14ac:dyDescent="0.35">
      <c r="A3" s="36" t="s">
        <v>36</v>
      </c>
      <c r="B3" s="37" t="s">
        <v>13</v>
      </c>
      <c r="C3" s="38" t="s">
        <v>37</v>
      </c>
      <c r="D3" s="38" t="s">
        <v>0</v>
      </c>
      <c r="E3" s="38" t="s">
        <v>38</v>
      </c>
      <c r="F3" s="38" t="s">
        <v>40</v>
      </c>
      <c r="G3" s="39" t="s">
        <v>41</v>
      </c>
      <c r="H3" s="81" t="s">
        <v>39</v>
      </c>
    </row>
    <row r="4" spans="1:8" ht="29" x14ac:dyDescent="0.35">
      <c r="A4" s="41">
        <v>1</v>
      </c>
      <c r="B4" s="22" t="s">
        <v>53</v>
      </c>
      <c r="C4" s="20" t="str">
        <f>VLOOKUP(B4,'Summary of all kit Items'!$B$4:$F$93,2,FALSE)</f>
        <v xml:space="preserve">100% Cotton with high absorbent capacity, Size: 20wx40 L inches, Color: Any light color,  </v>
      </c>
      <c r="D4" s="42" t="s">
        <v>42</v>
      </c>
      <c r="E4" s="42">
        <v>2</v>
      </c>
      <c r="F4" s="45">
        <f>VLOOKUP(B4,'Summary of all kit Items'!$B$4:$G$93,6,FALSE)</f>
        <v>0</v>
      </c>
      <c r="G4" s="46">
        <f t="shared" ref="G4:G5" si="0">F4*E4</f>
        <v>0</v>
      </c>
      <c r="H4" s="82">
        <f>VLOOKUP(B4,'Summary of all kit Items'!$B$4:$F$93,5,FALSE)</f>
        <v>0</v>
      </c>
    </row>
    <row r="5" spans="1:8" ht="59" customHeight="1" x14ac:dyDescent="0.35">
      <c r="A5" s="41">
        <v>2</v>
      </c>
      <c r="B5" s="22" t="s">
        <v>149</v>
      </c>
      <c r="C5" s="20" t="str">
        <f>VLOOKUP(B5,'Summary of all kit Items'!$B$4:$F$93,2,FALSE)</f>
        <v>Handwashing Soap, Antibacterial soap bar, Weight: 100g (like or equvalant to savlon, dettol, lifebuoy, etc.) brand is not our preference</v>
      </c>
      <c r="D5" s="42" t="s">
        <v>42</v>
      </c>
      <c r="E5" s="42">
        <v>4</v>
      </c>
      <c r="F5" s="45">
        <f>VLOOKUP(B5,'Summary of all kit Items'!$B$4:$G$93,6,FALSE)</f>
        <v>0</v>
      </c>
      <c r="G5" s="46">
        <f t="shared" si="0"/>
        <v>0</v>
      </c>
      <c r="H5" s="82">
        <f>VLOOKUP(B5,'Summary of all kit Items'!$B$4:$F$93,5,FALSE)</f>
        <v>0</v>
      </c>
    </row>
    <row r="6" spans="1:8" ht="29" x14ac:dyDescent="0.35">
      <c r="A6" s="41">
        <v>3</v>
      </c>
      <c r="B6" s="22" t="s">
        <v>43</v>
      </c>
      <c r="C6" s="20" t="str">
        <f>VLOOKUP(B6,'Summary of all kit Items'!$B$4:$F$93,2,FALSE)</f>
        <v>Weight: 150gms (Local brand)-at least one year expiry date.</v>
      </c>
      <c r="D6" s="42" t="s">
        <v>42</v>
      </c>
      <c r="E6" s="42">
        <v>4</v>
      </c>
      <c r="F6" s="45">
        <f>VLOOKUP(B6,'Summary of all kit Items'!$B$4:$G$93,6,FALSE)</f>
        <v>0</v>
      </c>
      <c r="G6" s="46">
        <f t="shared" ref="G6:G23" si="1">F6*E6</f>
        <v>0</v>
      </c>
      <c r="H6" s="82">
        <f>VLOOKUP(B6,'Summary of all kit Items'!$B$4:$F$93,5,FALSE)</f>
        <v>0</v>
      </c>
    </row>
    <row r="7" spans="1:8" x14ac:dyDescent="0.35">
      <c r="A7" s="41">
        <v>4</v>
      </c>
      <c r="B7" s="22" t="s">
        <v>56</v>
      </c>
      <c r="C7" s="20" t="str">
        <f>VLOOKUP(B7,'Summary of all kit Items'!$B$4:$F$93,2,FALSE)</f>
        <v>plastic, holds 100 gm soap</v>
      </c>
      <c r="D7" s="42" t="s">
        <v>42</v>
      </c>
      <c r="E7" s="42">
        <v>1</v>
      </c>
      <c r="F7" s="45">
        <f>VLOOKUP(B7,'Summary of all kit Items'!$B$4:$G$93,6,FALSE)</f>
        <v>0</v>
      </c>
      <c r="G7" s="46">
        <f t="shared" si="1"/>
        <v>0</v>
      </c>
      <c r="H7" s="82">
        <f>VLOOKUP(B7,'Summary of all kit Items'!$B$4:$F$93,5,FALSE)</f>
        <v>0</v>
      </c>
    </row>
    <row r="8" spans="1:8" x14ac:dyDescent="0.35">
      <c r="A8" s="41">
        <v>5</v>
      </c>
      <c r="B8" s="115" t="s">
        <v>202</v>
      </c>
      <c r="C8" s="20" t="str">
        <f>VLOOKUP(B8,'Summary of all kit Items'!$B$4:$F$93,2,FALSE)</f>
        <v>Soft bristles, Easy to hold , standard Size</v>
      </c>
      <c r="D8" s="42" t="s">
        <v>42</v>
      </c>
      <c r="E8" s="42">
        <v>4</v>
      </c>
      <c r="F8" s="45">
        <f>VLOOKUP(B8,'Summary of all kit Items'!$B$4:$G$93,6,FALSE)</f>
        <v>0</v>
      </c>
      <c r="G8" s="46">
        <f t="shared" si="1"/>
        <v>0</v>
      </c>
      <c r="H8" s="82">
        <f>VLOOKUP(B8,'Summary of all kit Items'!$B$4:$F$93,5,FALSE)</f>
        <v>0</v>
      </c>
    </row>
    <row r="9" spans="1:8" x14ac:dyDescent="0.35">
      <c r="A9" s="41">
        <v>6</v>
      </c>
      <c r="B9" s="20" t="s">
        <v>201</v>
      </c>
      <c r="C9" s="20" t="str">
        <f>VLOOKUP(B9,'Summary of all kit Items'!$B$4:$F$93,2,FALSE)</f>
        <v>Soft bristles, easy to hold</v>
      </c>
      <c r="D9" s="42" t="s">
        <v>42</v>
      </c>
      <c r="E9" s="42">
        <v>2</v>
      </c>
      <c r="F9" s="45">
        <f>VLOOKUP(B9,'Summary of all kit Items'!$B$4:$G$93,6,FALSE)</f>
        <v>0</v>
      </c>
      <c r="G9" s="46">
        <f t="shared" si="1"/>
        <v>0</v>
      </c>
      <c r="H9" s="82">
        <f>VLOOKUP(B9,'Summary of all kit Items'!$B$4:$F$93,5,FALSE)</f>
        <v>0</v>
      </c>
    </row>
    <row r="10" spans="1:8" x14ac:dyDescent="0.35">
      <c r="A10" s="41">
        <v>7</v>
      </c>
      <c r="B10" s="22" t="s">
        <v>154</v>
      </c>
      <c r="C10" s="20" t="str">
        <f>VLOOKUP(B10,'Summary of all kit Items'!$B$4:$F$93,2,FALSE)</f>
        <v xml:space="preserve">100gsm, Shelf life- at least one year expiry date </v>
      </c>
      <c r="D10" s="42" t="s">
        <v>42</v>
      </c>
      <c r="E10" s="42">
        <v>2</v>
      </c>
      <c r="F10" s="45">
        <f>VLOOKUP(B10,'Summary of all kit Items'!$B$4:$G$93,6,FALSE)</f>
        <v>0</v>
      </c>
      <c r="G10" s="46">
        <f t="shared" si="1"/>
        <v>0</v>
      </c>
      <c r="H10" s="82">
        <f>VLOOKUP(B10,'Summary of all kit Items'!$B$4:$F$93,5,FALSE)</f>
        <v>0</v>
      </c>
    </row>
    <row r="11" spans="1:8" x14ac:dyDescent="0.35">
      <c r="A11" s="41">
        <v>8</v>
      </c>
      <c r="B11" s="22" t="s">
        <v>253</v>
      </c>
      <c r="C11" s="20" t="str">
        <f>VLOOKUP(B11,'Summary of all kit Items'!$B$4:$F$93,2,FALSE)</f>
        <v>made of virgin plastic, 18 cm length</v>
      </c>
      <c r="D11" s="42" t="s">
        <v>42</v>
      </c>
      <c r="E11" s="42">
        <v>2</v>
      </c>
      <c r="F11" s="45">
        <f>VLOOKUP(B11,'Summary of all kit Items'!$B$4:$G$93,6,FALSE)</f>
        <v>0</v>
      </c>
      <c r="G11" s="46">
        <f t="shared" si="1"/>
        <v>0</v>
      </c>
      <c r="H11" s="82">
        <f>VLOOKUP(B11,'Summary of all kit Items'!$B$4:$F$93,5,FALSE)</f>
        <v>0</v>
      </c>
    </row>
    <row r="12" spans="1:8" x14ac:dyDescent="0.35">
      <c r="A12" s="41">
        <v>9</v>
      </c>
      <c r="B12" s="22" t="s">
        <v>262</v>
      </c>
      <c r="C12" s="20" t="str">
        <f>VLOOKUP(B12,'Summary of all kit Items'!$B$4:$F$93,2,FALSE)</f>
        <v>made of virgin plastic, 16 cm length</v>
      </c>
      <c r="D12" s="42" t="s">
        <v>42</v>
      </c>
      <c r="E12" s="42">
        <v>2</v>
      </c>
      <c r="F12" s="45">
        <f>VLOOKUP(B12,'Summary of all kit Items'!$B$4:$G$93,6,FALSE)</f>
        <v>0</v>
      </c>
      <c r="G12" s="46">
        <f t="shared" si="1"/>
        <v>0</v>
      </c>
      <c r="H12" s="82">
        <f>VLOOKUP(B12,'Summary of all kit Items'!$B$4:$F$93,5,FALSE)</f>
        <v>0</v>
      </c>
    </row>
    <row r="13" spans="1:8" ht="43.5" x14ac:dyDescent="0.35">
      <c r="A13" s="41">
        <v>10</v>
      </c>
      <c r="B13" s="22" t="s">
        <v>52</v>
      </c>
      <c r="C13" s="20" t="str">
        <f>VLOOKUP(B13,'Summary of all kit Items'!$B$4:$F$93,2,FALSE)</f>
        <v>Regular, Soft non-woven top sheet, Super absorbent, Individually wrapped, Pack of 8 pads</v>
      </c>
      <c r="D13" s="42" t="s">
        <v>45</v>
      </c>
      <c r="E13" s="42">
        <v>2</v>
      </c>
      <c r="F13" s="45">
        <f>VLOOKUP(B13,'Summary of all kit Items'!$B$4:$G$93,6,FALSE)</f>
        <v>0</v>
      </c>
      <c r="G13" s="46">
        <f t="shared" si="1"/>
        <v>0</v>
      </c>
      <c r="H13" s="82">
        <f>VLOOKUP(B13,'Summary of all kit Items'!$B$4:$F$93,5,FALSE)</f>
        <v>0</v>
      </c>
    </row>
    <row r="14" spans="1:8" s="40" customFormat="1" ht="116" x14ac:dyDescent="0.35">
      <c r="A14" s="41">
        <v>11</v>
      </c>
      <c r="B14" s="22" t="s">
        <v>51</v>
      </c>
      <c r="C14" s="20" t="str">
        <f>VLOOKUP(B14,'Summary of all kit Items'!$B$4:$F$93,2,FALSE)</f>
        <v>100% fine cotton cloth with high absorbent capacity, pad must have at least 5 layer of absorbent cloth and one layer of waterproof polyurethane to make the pad leak proof, plastic snap button both wing ( to fold under the inside leg penty), Size: Min. 13" long and 4.2" wide,
1 Pad with 3 pcs cloth</v>
      </c>
      <c r="D14" s="42" t="s">
        <v>48</v>
      </c>
      <c r="E14" s="42">
        <v>4</v>
      </c>
      <c r="F14" s="45">
        <f>VLOOKUP(B14,'Summary of all kit Items'!$B$4:$G$93,6,FALSE)</f>
        <v>0</v>
      </c>
      <c r="G14" s="46">
        <f t="shared" si="1"/>
        <v>0</v>
      </c>
      <c r="H14" s="82">
        <f>VLOOKUP(B14,'Summary of all kit Items'!$B$4:$F$93,5,FALSE)</f>
        <v>0</v>
      </c>
    </row>
    <row r="15" spans="1:8" s="40" customFormat="1" ht="29" x14ac:dyDescent="0.35">
      <c r="A15" s="41">
        <v>12</v>
      </c>
      <c r="B15" s="22" t="s">
        <v>268</v>
      </c>
      <c r="C15" s="20" t="str">
        <f>VLOOKUP(B15,'Summary of all kit Items'!$B$4:$F$93,2,FALSE)</f>
        <v xml:space="preserve">
100% Cotton, Medium Size</v>
      </c>
      <c r="D15" s="42" t="s">
        <v>42</v>
      </c>
      <c r="E15" s="42">
        <v>4</v>
      </c>
      <c r="F15" s="45">
        <f>VLOOKUP(B15,'Summary of all kit Items'!$B$4:$G$93,6,FALSE)</f>
        <v>0</v>
      </c>
      <c r="G15" s="46">
        <f t="shared" si="1"/>
        <v>0</v>
      </c>
      <c r="H15" s="82">
        <f>VLOOKUP(B15,'Summary of all kit Items'!$B$4:$F$93,5,FALSE)</f>
        <v>0</v>
      </c>
    </row>
    <row r="16" spans="1:8" s="40" customFormat="1" x14ac:dyDescent="0.35">
      <c r="A16" s="41">
        <v>13</v>
      </c>
      <c r="B16" s="22" t="s">
        <v>55</v>
      </c>
      <c r="C16" s="20" t="str">
        <f>VLOOKUP(B16,'Summary of all kit Items'!$B$4:$F$93,2,FALSE)</f>
        <v>Stainless steel,  L: 7 cm, Good Quality</v>
      </c>
      <c r="D16" s="42" t="s">
        <v>42</v>
      </c>
      <c r="E16" s="42">
        <v>2</v>
      </c>
      <c r="F16" s="45">
        <f>VLOOKUP(B16,'Summary of all kit Items'!$B$4:$G$93,6,FALSE)</f>
        <v>0</v>
      </c>
      <c r="G16" s="46">
        <f t="shared" si="1"/>
        <v>0</v>
      </c>
      <c r="H16" s="82">
        <f>VLOOKUP(B16,'Summary of all kit Items'!$B$4:$F$93,5,FALSE)</f>
        <v>0</v>
      </c>
    </row>
    <row r="17" spans="1:8" x14ac:dyDescent="0.35">
      <c r="A17" s="41">
        <v>14</v>
      </c>
      <c r="B17" s="22" t="s">
        <v>60</v>
      </c>
      <c r="C17" s="20" t="str">
        <f>VLOOKUP(B17,'Summary of all kit Items'!$B$4:$F$93,2,FALSE)</f>
        <v xml:space="preserve"> 8mm thickness,  roll of 10 mtrs</v>
      </c>
      <c r="D17" s="44" t="s">
        <v>61</v>
      </c>
      <c r="E17" s="44">
        <v>1</v>
      </c>
      <c r="F17" s="45">
        <f>VLOOKUP(B17,'Summary of all kit Items'!$B$4:$G$93,6,FALSE)</f>
        <v>0</v>
      </c>
      <c r="G17" s="46">
        <f t="shared" si="1"/>
        <v>0</v>
      </c>
      <c r="H17" s="82">
        <f>VLOOKUP(B17,'Summary of all kit Items'!$B$4:$F$93,5,FALSE)</f>
        <v>0</v>
      </c>
    </row>
    <row r="18" spans="1:8" x14ac:dyDescent="0.35">
      <c r="A18" s="41">
        <v>15</v>
      </c>
      <c r="B18" s="22" t="s">
        <v>256</v>
      </c>
      <c r="C18" s="20" t="str">
        <f>VLOOKUP(B18,'Summary of all kit Items'!$B$4:$F$93,2,FALSE)</f>
        <v>Plastic, 20 liter with lid-good quality (similar like Rhino but brand is not our preference)</v>
      </c>
      <c r="D18" s="42" t="s">
        <v>42</v>
      </c>
      <c r="E18" s="42">
        <v>1</v>
      </c>
      <c r="F18" s="45">
        <f>VLOOKUP(B18,'Summary of all kit Items'!$B$4:$G$93,6,FALSE)</f>
        <v>0</v>
      </c>
      <c r="G18" s="46">
        <f t="shared" si="1"/>
        <v>0</v>
      </c>
      <c r="H18" s="82">
        <f>VLOOKUP(B18,'Summary of all kit Items'!$B$4:$F$93,5,FALSE)</f>
        <v>0</v>
      </c>
    </row>
    <row r="19" spans="1:8" ht="29" x14ac:dyDescent="0.35">
      <c r="A19" s="41">
        <v>16</v>
      </c>
      <c r="B19" s="22" t="s">
        <v>62</v>
      </c>
      <c r="C19" s="20" t="str">
        <f>VLOOKUP(B19,'Summary of all kit Items'!$B$4:$F$93,2,FALSE)</f>
        <v>33 mg (over 2 year expiry period); example: Chlor or Aqua Tab</v>
      </c>
      <c r="D19" s="42" t="s">
        <v>63</v>
      </c>
      <c r="E19" s="42">
        <v>50</v>
      </c>
      <c r="F19" s="45">
        <f>VLOOKUP(B19,'Summary of all kit Items'!$B$4:$G$93,6,FALSE)</f>
        <v>0</v>
      </c>
      <c r="G19" s="46">
        <f t="shared" si="1"/>
        <v>0</v>
      </c>
      <c r="H19" s="82">
        <f>VLOOKUP(B19,'Summary of all kit Items'!$B$4:$F$93,5,FALSE)</f>
        <v>0</v>
      </c>
    </row>
    <row r="20" spans="1:8" ht="27" customHeight="1" x14ac:dyDescent="0.35">
      <c r="A20" s="41">
        <v>17</v>
      </c>
      <c r="B20" s="22" t="s">
        <v>64</v>
      </c>
      <c r="C20" s="20" t="str">
        <f>VLOOKUP(B20,'Summary of all kit Items'!$B$4:$F$93,2,FALSE)</f>
        <v>10 liter with lid- good quality (similar like Rhino but brand is not our preference)</v>
      </c>
      <c r="D20" s="42" t="s">
        <v>42</v>
      </c>
      <c r="E20" s="42">
        <v>1</v>
      </c>
      <c r="F20" s="45">
        <f>VLOOKUP(B20,'Summary of all kit Items'!$B$4:$G$93,6,FALSE)</f>
        <v>0</v>
      </c>
      <c r="G20" s="46">
        <f t="shared" si="1"/>
        <v>0</v>
      </c>
      <c r="H20" s="82">
        <f>VLOOKUP(B20,'Summary of all kit Items'!$B$4:$F$93,5,FALSE)</f>
        <v>0</v>
      </c>
    </row>
    <row r="21" spans="1:8" ht="29" x14ac:dyDescent="0.35">
      <c r="A21" s="41">
        <v>18</v>
      </c>
      <c r="B21" s="22" t="s">
        <v>65</v>
      </c>
      <c r="C21" s="20" t="str">
        <f>VLOOKUP(B21,'Summary of all kit Items'!$B$4:$F$93,2,FALSE)</f>
        <v xml:space="preserve"> 1 liter - Plastic-good quality (similar like Rhino but brand is not our preference)</v>
      </c>
      <c r="D21" s="42" t="s">
        <v>42</v>
      </c>
      <c r="E21" s="42">
        <v>1</v>
      </c>
      <c r="F21" s="45">
        <f>VLOOKUP(B21,'Summary of all kit Items'!$B$4:$G$93,6,FALSE)</f>
        <v>0</v>
      </c>
      <c r="G21" s="46">
        <f t="shared" si="1"/>
        <v>0</v>
      </c>
      <c r="H21" s="82">
        <f>VLOOKUP(B21,'Summary of all kit Items'!$B$4:$F$93,5,FALSE)</f>
        <v>0</v>
      </c>
    </row>
    <row r="22" spans="1:8" x14ac:dyDescent="0.35">
      <c r="A22" s="41">
        <v>19</v>
      </c>
      <c r="B22" s="22" t="s">
        <v>66</v>
      </c>
      <c r="C22" s="20" t="str">
        <f>VLOOKUP(B22,'Summary of all kit Items'!$B$4:$F$93,2,FALSE)</f>
        <v>1 meter- fine cotton fabric to strain water</v>
      </c>
      <c r="D22" s="42" t="s">
        <v>48</v>
      </c>
      <c r="E22" s="42">
        <v>2</v>
      </c>
      <c r="F22" s="45">
        <f>VLOOKUP(B22,'Summary of all kit Items'!$B$4:$G$93,6,FALSE)</f>
        <v>0</v>
      </c>
      <c r="G22" s="46">
        <f t="shared" si="1"/>
        <v>0</v>
      </c>
      <c r="H22" s="82">
        <f>VLOOKUP(B22,'Summary of all kit Items'!$B$4:$F$93,5,FALSE)</f>
        <v>0</v>
      </c>
    </row>
    <row r="23" spans="1:8" ht="29" x14ac:dyDescent="0.35">
      <c r="A23" s="41">
        <v>20</v>
      </c>
      <c r="B23" s="22" t="s">
        <v>156</v>
      </c>
      <c r="C23" s="20" t="str">
        <f>VLOOKUP(B23,'Summary of all kit Items'!$B$4:$F$93,2,FALSE)</f>
        <v>Polyester PVC coating fabric , Size: 13" x 16" x 4", Zipper lock with strap, Blue with Plan logo</v>
      </c>
      <c r="D23" s="42" t="s">
        <v>42</v>
      </c>
      <c r="E23" s="42">
        <v>1</v>
      </c>
      <c r="F23" s="45">
        <f>VLOOKUP(B23,'Summary of all kit Items'!$B$4:$G$93,6,FALSE)</f>
        <v>0</v>
      </c>
      <c r="G23" s="46">
        <f t="shared" si="1"/>
        <v>0</v>
      </c>
      <c r="H23" s="82">
        <f>VLOOKUP(B23,'Summary of all kit Items'!$B$4:$F$93,5,FALSE)</f>
        <v>0</v>
      </c>
    </row>
    <row r="24" spans="1:8" s="40" customFormat="1" ht="30" customHeight="1" x14ac:dyDescent="0.35">
      <c r="A24" s="402" t="s">
        <v>8</v>
      </c>
      <c r="B24" s="403"/>
      <c r="C24" s="403"/>
      <c r="D24" s="403"/>
      <c r="E24" s="403"/>
      <c r="F24" s="404"/>
      <c r="G24" s="46">
        <f>SUM(G4:G23)</f>
        <v>0</v>
      </c>
      <c r="H24" s="83"/>
    </row>
    <row r="25" spans="1:8" s="40" customFormat="1" ht="27" customHeight="1" x14ac:dyDescent="0.35">
      <c r="A25" s="402" t="s">
        <v>9</v>
      </c>
      <c r="B25" s="403"/>
      <c r="C25" s="403"/>
      <c r="D25" s="403"/>
      <c r="E25" s="403"/>
      <c r="F25" s="404"/>
      <c r="G25" s="46">
        <f>G24*13/100</f>
        <v>0</v>
      </c>
      <c r="H25" s="83"/>
    </row>
    <row r="26" spans="1:8" s="40" customFormat="1" ht="31" customHeight="1" thickBot="1" x14ac:dyDescent="0.4">
      <c r="A26" s="399" t="s">
        <v>10</v>
      </c>
      <c r="B26" s="400"/>
      <c r="C26" s="400"/>
      <c r="D26" s="400"/>
      <c r="E26" s="400"/>
      <c r="F26" s="401"/>
      <c r="G26" s="47">
        <f>G25+G24</f>
        <v>0</v>
      </c>
      <c r="H26" s="84"/>
    </row>
    <row r="27" spans="1:8" x14ac:dyDescent="0.35">
      <c r="A27" s="73"/>
      <c r="B27" s="74"/>
      <c r="C27" s="74"/>
      <c r="D27" s="75"/>
      <c r="E27" s="75"/>
      <c r="F27" s="75"/>
      <c r="G27" s="75"/>
      <c r="H27" s="76"/>
    </row>
    <row r="28" spans="1:8" ht="15" thickBot="1" x14ac:dyDescent="0.4">
      <c r="A28" s="77"/>
      <c r="B28" s="78"/>
      <c r="C28" s="78"/>
      <c r="D28" s="79"/>
      <c r="E28" s="79"/>
      <c r="F28" s="79"/>
      <c r="G28" s="79"/>
      <c r="H28" s="80"/>
    </row>
    <row r="29" spans="1:8" s="17" customFormat="1" ht="34.5" customHeight="1" x14ac:dyDescent="0.35">
      <c r="A29" s="365" t="s">
        <v>175</v>
      </c>
      <c r="B29" s="366"/>
      <c r="C29" s="367">
        <f>'Summary of all kit Items'!C100:G100</f>
        <v>0</v>
      </c>
      <c r="D29" s="367"/>
      <c r="E29" s="367"/>
      <c r="F29" s="367"/>
      <c r="G29" s="368"/>
      <c r="H29" s="63"/>
    </row>
    <row r="30" spans="1:8" s="17" customFormat="1" ht="34.5" customHeight="1" x14ac:dyDescent="0.35">
      <c r="A30" s="385" t="s">
        <v>176</v>
      </c>
      <c r="B30" s="386"/>
      <c r="C30" s="371">
        <f>'Summary of all kit Items'!C101:G101</f>
        <v>0</v>
      </c>
      <c r="D30" s="371"/>
      <c r="E30" s="371"/>
      <c r="F30" s="371"/>
      <c r="G30" s="372"/>
      <c r="H30" s="63"/>
    </row>
    <row r="31" spans="1:8" s="17" customFormat="1" ht="49" customHeight="1" thickBot="1" x14ac:dyDescent="0.4">
      <c r="A31" s="387" t="s">
        <v>177</v>
      </c>
      <c r="B31" s="388"/>
      <c r="C31" s="405">
        <f>'Summary of all kit Items'!C102:G102</f>
        <v>0</v>
      </c>
      <c r="D31" s="405"/>
      <c r="E31" s="405"/>
      <c r="F31" s="405"/>
      <c r="G31" s="406"/>
      <c r="H31" s="63"/>
    </row>
    <row r="32" spans="1:8" s="17" customFormat="1" ht="15" thickBot="1" x14ac:dyDescent="0.4">
      <c r="A32" s="67"/>
      <c r="B32" s="68"/>
      <c r="C32" s="69"/>
      <c r="D32" s="70"/>
      <c r="E32" s="70"/>
      <c r="F32" s="71"/>
      <c r="G32" s="70"/>
      <c r="H32" s="72"/>
    </row>
  </sheetData>
  <sheetProtection algorithmName="SHA-512" hashValue="q6m3eAVzZQgmun3kQ6wSy/NdnDTitwApl3Nr1XLNhiOQXl9My8nEWCxaTLe8NWhBbpA/tcJ62iLCqM6UFyT6OQ==" saltValue="apXKc8KQ5HZt/c7Ek/LhTg==" spinCount="100000" sheet="1" formatColumns="0" formatRows="0"/>
  <autoFilter ref="A3:H26" xr:uid="{F59F577B-1729-4B95-A3F5-EA3B87AD5531}"/>
  <mergeCells count="11">
    <mergeCell ref="A29:B29"/>
    <mergeCell ref="C29:G29"/>
    <mergeCell ref="A30:B30"/>
    <mergeCell ref="C30:G30"/>
    <mergeCell ref="A31:B31"/>
    <mergeCell ref="C31:G31"/>
    <mergeCell ref="D2:E2"/>
    <mergeCell ref="A1:C1"/>
    <mergeCell ref="A26:F26"/>
    <mergeCell ref="A25:F25"/>
    <mergeCell ref="A24:F24"/>
  </mergeCells>
  <pageMargins left="0.7" right="0.7" top="0.75" bottom="0.75" header="0.3" footer="0.3"/>
  <pageSetup scale="51" fitToHeight="10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A1:H33"/>
  <sheetViews>
    <sheetView showGridLines="0" showZeros="0" zoomScale="85" zoomScaleNormal="85" workbookViewId="0">
      <pane ySplit="3" topLeftCell="A4" activePane="bottomLeft" state="frozen"/>
      <selection activeCell="G13" sqref="G13"/>
      <selection pane="bottomLeft" activeCell="E8" sqref="E8"/>
    </sheetView>
  </sheetViews>
  <sheetFormatPr defaultColWidth="9.1796875" defaultRowHeight="14.5" x14ac:dyDescent="0.35"/>
  <cols>
    <col min="1" max="1" width="6.453125" style="40" customWidth="1"/>
    <col min="2" max="2" width="24.1796875" style="147" customWidth="1"/>
    <col min="3" max="3" width="48.26953125" style="40" customWidth="1"/>
    <col min="4" max="4" width="10.54296875" style="40" customWidth="1"/>
    <col min="5" max="5" width="13.1796875" style="35" customWidth="1"/>
    <col min="6" max="6" width="18.453125" style="40" customWidth="1"/>
    <col min="7" max="7" width="28.453125" style="35" customWidth="1"/>
    <col min="8" max="8" width="35.81640625" style="40" customWidth="1"/>
    <col min="9" max="16384" width="9.1796875" style="40"/>
  </cols>
  <sheetData>
    <row r="1" spans="1:8" ht="15" thickBot="1" x14ac:dyDescent="0.4">
      <c r="A1" s="120"/>
      <c r="B1" s="121"/>
      <c r="C1" s="122"/>
      <c r="D1" s="122"/>
      <c r="E1" s="75"/>
      <c r="F1" s="122"/>
      <c r="G1" s="75"/>
      <c r="H1" s="123"/>
    </row>
    <row r="2" spans="1:8" ht="26.5" thickBot="1" x14ac:dyDescent="0.4">
      <c r="A2" s="409" t="s">
        <v>191</v>
      </c>
      <c r="B2" s="410"/>
      <c r="C2" s="410"/>
      <c r="D2" s="396" t="s">
        <v>72</v>
      </c>
      <c r="E2" s="397"/>
      <c r="F2" s="124"/>
      <c r="G2" s="79"/>
      <c r="H2" s="125"/>
    </row>
    <row r="3" spans="1:8" ht="40.5" customHeight="1" thickBot="1" x14ac:dyDescent="0.4">
      <c r="A3" s="126" t="s">
        <v>36</v>
      </c>
      <c r="B3" s="127" t="s">
        <v>13</v>
      </c>
      <c r="C3" s="128" t="s">
        <v>37</v>
      </c>
      <c r="D3" s="128" t="s">
        <v>0</v>
      </c>
      <c r="E3" s="128" t="s">
        <v>38</v>
      </c>
      <c r="F3" s="128" t="s">
        <v>40</v>
      </c>
      <c r="G3" s="129" t="s">
        <v>41</v>
      </c>
      <c r="H3" s="130" t="s">
        <v>71</v>
      </c>
    </row>
    <row r="4" spans="1:8" ht="46" customHeight="1" x14ac:dyDescent="0.35">
      <c r="A4" s="131">
        <v>1</v>
      </c>
      <c r="B4" s="132" t="s">
        <v>149</v>
      </c>
      <c r="C4" s="132" t="str">
        <f>VLOOKUP(B4,'Summary of all kit Items'!$B$4:$F$93,2,FALSE)</f>
        <v>Handwashing Soap, Antibacterial soap bar, Weight: 100g (like or equvalant to savlon, dettol, lifebuoy, etc.) brand is not our preference</v>
      </c>
      <c r="D4" s="133" t="s">
        <v>42</v>
      </c>
      <c r="E4" s="134">
        <v>2</v>
      </c>
      <c r="F4" s="134">
        <f>VLOOKUP(B4,'Summary of all kit Items'!$B$4:$G$82,6,FALSE)</f>
        <v>0</v>
      </c>
      <c r="G4" s="135">
        <f>F4*E4</f>
        <v>0</v>
      </c>
      <c r="H4" s="136">
        <f>VLOOKUP(B4,'Summary of all kit Items'!$B$4:$F$93,5,FALSE)</f>
        <v>0</v>
      </c>
    </row>
    <row r="5" spans="1:8" ht="27" customHeight="1" x14ac:dyDescent="0.35">
      <c r="A5" s="137">
        <v>2</v>
      </c>
      <c r="B5" s="20" t="s">
        <v>43</v>
      </c>
      <c r="C5" s="132" t="str">
        <f>VLOOKUP(B5,'Summary of all kit Items'!$B$4:$F$93,2,FALSE)</f>
        <v>Weight: 150gms (Local brand)-at least one year expiry date.</v>
      </c>
      <c r="D5" s="138" t="s">
        <v>42</v>
      </c>
      <c r="E5" s="45">
        <v>2</v>
      </c>
      <c r="F5" s="134">
        <f>VLOOKUP(B5,'Summary of all kit Items'!$B$4:$G$82,6,FALSE)</f>
        <v>0</v>
      </c>
      <c r="G5" s="135">
        <f t="shared" ref="G5:G25" si="0">F5*E5</f>
        <v>0</v>
      </c>
      <c r="H5" s="136">
        <f>VLOOKUP(B5,'Summary of all kit Items'!$B$4:$F$93,5,FALSE)</f>
        <v>0</v>
      </c>
    </row>
    <row r="6" spans="1:8" ht="27" customHeight="1" x14ac:dyDescent="0.35">
      <c r="A6" s="137">
        <v>3</v>
      </c>
      <c r="B6" s="20" t="s">
        <v>44</v>
      </c>
      <c r="C6" s="132" t="str">
        <f>VLOOKUP(B6,'Summary of all kit Items'!$B$4:$F$93,2,FALSE)</f>
        <v>Detergent Powder - 500 Grm, Good Quality</v>
      </c>
      <c r="D6" s="138" t="s">
        <v>45</v>
      </c>
      <c r="E6" s="45">
        <v>1</v>
      </c>
      <c r="F6" s="134">
        <f>VLOOKUP(B6,'Summary of all kit Items'!$B$4:$G$82,6,FALSE)</f>
        <v>0</v>
      </c>
      <c r="G6" s="135">
        <f t="shared" si="0"/>
        <v>0</v>
      </c>
      <c r="H6" s="136">
        <f>VLOOKUP(B6,'Summary of all kit Items'!$B$4:$F$93,5,FALSE)</f>
        <v>0</v>
      </c>
    </row>
    <row r="7" spans="1:8" ht="24" customHeight="1" x14ac:dyDescent="0.35">
      <c r="A7" s="137">
        <v>4</v>
      </c>
      <c r="B7" s="20" t="s">
        <v>46</v>
      </c>
      <c r="C7" s="132" t="str">
        <f>VLOOKUP(B7,'Summary of all kit Items'!$B$4:$F$93,2,FALSE)</f>
        <v>Cotton Free Size</v>
      </c>
      <c r="D7" s="138" t="s">
        <v>42</v>
      </c>
      <c r="E7" s="45">
        <v>2</v>
      </c>
      <c r="F7" s="134">
        <f>VLOOKUP(B7,'Summary of all kit Items'!$B$4:$G$82,6,FALSE)</f>
        <v>0</v>
      </c>
      <c r="G7" s="135">
        <f t="shared" si="0"/>
        <v>0</v>
      </c>
      <c r="H7" s="136">
        <f>VLOOKUP(B7,'Summary of all kit Items'!$B$4:$F$93,5,FALSE)</f>
        <v>0</v>
      </c>
    </row>
    <row r="8" spans="1:8" ht="21" customHeight="1" x14ac:dyDescent="0.35">
      <c r="A8" s="137">
        <v>5</v>
      </c>
      <c r="B8" s="20" t="s">
        <v>18</v>
      </c>
      <c r="C8" s="132" t="str">
        <f>VLOOKUP(B8,'Summary of all kit Items'!$B$4:$F$93,2,FALSE)</f>
        <v>Cotton Free Size</v>
      </c>
      <c r="D8" s="138" t="s">
        <v>48</v>
      </c>
      <c r="E8" s="45">
        <v>1</v>
      </c>
      <c r="F8" s="134">
        <f>VLOOKUP(B8,'Summary of all kit Items'!$B$4:$G$82,6,FALSE)</f>
        <v>0</v>
      </c>
      <c r="G8" s="135">
        <f t="shared" si="0"/>
        <v>0</v>
      </c>
      <c r="H8" s="136">
        <f>VLOOKUP(B8,'Summary of all kit Items'!$B$4:$F$93,5,FALSE)</f>
        <v>0</v>
      </c>
    </row>
    <row r="9" spans="1:8" ht="27" customHeight="1" x14ac:dyDescent="0.35">
      <c r="A9" s="137">
        <v>6</v>
      </c>
      <c r="B9" s="20" t="s">
        <v>49</v>
      </c>
      <c r="C9" s="132" t="str">
        <f>VLOOKUP(B9,'Summary of all kit Items'!$B$4:$F$93,2,FALSE)</f>
        <v>Width 110-115 cm, Length 5 m +- 5%; 100% cotton</v>
      </c>
      <c r="D9" s="138" t="s">
        <v>48</v>
      </c>
      <c r="E9" s="45">
        <v>1</v>
      </c>
      <c r="F9" s="134">
        <f>VLOOKUP(B9,'Summary of all kit Items'!$B$4:$G$82,6,FALSE)</f>
        <v>0</v>
      </c>
      <c r="G9" s="135">
        <f t="shared" si="0"/>
        <v>0</v>
      </c>
      <c r="H9" s="136">
        <f>VLOOKUP(B9,'Summary of all kit Items'!$B$4:$F$93,5,FALSE)</f>
        <v>0</v>
      </c>
    </row>
    <row r="10" spans="1:8" ht="27" customHeight="1" x14ac:dyDescent="0.35">
      <c r="A10" s="137">
        <v>7</v>
      </c>
      <c r="B10" s="20" t="s">
        <v>50</v>
      </c>
      <c r="C10" s="132" t="str">
        <f>VLOOKUP(B10,'Summary of all kit Items'!$B$4:$F$93,2,FALSE)</f>
        <v>Long Design - Free Size- Woolen</v>
      </c>
      <c r="D10" s="138" t="s">
        <v>48</v>
      </c>
      <c r="E10" s="45">
        <v>1</v>
      </c>
      <c r="F10" s="134">
        <f>VLOOKUP(B10,'Summary of all kit Items'!$B$4:$G$82,6,FALSE)</f>
        <v>0</v>
      </c>
      <c r="G10" s="135">
        <f t="shared" si="0"/>
        <v>0</v>
      </c>
      <c r="H10" s="136">
        <f>VLOOKUP(B10,'Summary of all kit Items'!$B$4:$F$93,5,FALSE)</f>
        <v>0</v>
      </c>
    </row>
    <row r="11" spans="1:8" ht="27" customHeight="1" x14ac:dyDescent="0.35">
      <c r="A11" s="137">
        <v>8</v>
      </c>
      <c r="B11" s="20" t="s">
        <v>19</v>
      </c>
      <c r="C11" s="132" t="str">
        <f>VLOOKUP(B11,'Summary of all kit Items'!$B$4:$F$93,2,FALSE)</f>
        <v>Woolen - Size: 72 x 36 inches (minimum)</v>
      </c>
      <c r="D11" s="138" t="s">
        <v>48</v>
      </c>
      <c r="E11" s="45">
        <v>1</v>
      </c>
      <c r="F11" s="134">
        <f>VLOOKUP(B11,'Summary of all kit Items'!$B$4:$G$82,6,FALSE)</f>
        <v>0</v>
      </c>
      <c r="G11" s="135">
        <f t="shared" si="0"/>
        <v>0</v>
      </c>
      <c r="H11" s="136">
        <f>VLOOKUP(B11,'Summary of all kit Items'!$B$4:$F$93,5,FALSE)</f>
        <v>0</v>
      </c>
    </row>
    <row r="12" spans="1:8" ht="87" x14ac:dyDescent="0.35">
      <c r="A12" s="137">
        <v>9</v>
      </c>
      <c r="B12" s="20" t="s">
        <v>51</v>
      </c>
      <c r="C12" s="132" t="str">
        <f>VLOOKUP(B12,'Summary of all kit Items'!$B$4:$F$93,2,FALSE)</f>
        <v>100% fine cotton cloth with high absorbent capacity, pad must have at least 5 layer of absorbent cloth and one layer of waterproof polyurethane to make the pad leak proof, plastic snap button both wing ( to fold under the inside leg penty), Size: Min. 13" long and 4.2" wide,
1 Pad with 3 pcs cloth</v>
      </c>
      <c r="D12" s="138" t="s">
        <v>45</v>
      </c>
      <c r="E12" s="45">
        <v>1</v>
      </c>
      <c r="F12" s="134">
        <f>VLOOKUP(B12,'Summary of all kit Items'!$B$4:$G$82,6,FALSE)</f>
        <v>0</v>
      </c>
      <c r="G12" s="135">
        <f t="shared" si="0"/>
        <v>0</v>
      </c>
      <c r="H12" s="136">
        <f>VLOOKUP(B12,'Summary of all kit Items'!$B$4:$F$93,5,FALSE)</f>
        <v>0</v>
      </c>
    </row>
    <row r="13" spans="1:8" ht="36.65" customHeight="1" x14ac:dyDescent="0.35">
      <c r="A13" s="137">
        <v>10</v>
      </c>
      <c r="B13" s="20" t="s">
        <v>52</v>
      </c>
      <c r="C13" s="132" t="str">
        <f>VLOOKUP(B13,'Summary of all kit Items'!$B$4:$F$93,2,FALSE)</f>
        <v>Regular, Soft non-woven top sheet, Super absorbent, Individually wrapped, Pack of 8 pads</v>
      </c>
      <c r="D13" s="138" t="s">
        <v>45</v>
      </c>
      <c r="E13" s="45">
        <v>2</v>
      </c>
      <c r="F13" s="134">
        <f>VLOOKUP(B13,'Summary of all kit Items'!$B$4:$G$82,6,FALSE)</f>
        <v>0</v>
      </c>
      <c r="G13" s="135">
        <f t="shared" si="0"/>
        <v>0</v>
      </c>
      <c r="H13" s="136">
        <f>VLOOKUP(B13,'Summary of all kit Items'!$B$4:$F$93,5,FALSE)</f>
        <v>0</v>
      </c>
    </row>
    <row r="14" spans="1:8" ht="38.5" customHeight="1" x14ac:dyDescent="0.35">
      <c r="A14" s="137">
        <v>11</v>
      </c>
      <c r="B14" s="20" t="s">
        <v>204</v>
      </c>
      <c r="C14" s="132" t="str">
        <f>VLOOKUP(B14,'Summary of all kit Items'!$B$4:$F$93,2,FALSE)</f>
        <v xml:space="preserve">
100% Cotton, Standard Size</v>
      </c>
      <c r="D14" s="138" t="s">
        <v>42</v>
      </c>
      <c r="E14" s="45">
        <v>4</v>
      </c>
      <c r="F14" s="134">
        <f>VLOOKUP(B14,'Summary of all kit Items'!$B$4:$G$82,6,FALSE)</f>
        <v>0</v>
      </c>
      <c r="G14" s="135">
        <f t="shared" si="0"/>
        <v>0</v>
      </c>
      <c r="H14" s="136">
        <f>VLOOKUP(B14,'Summary of all kit Items'!$B$4:$F$93,5,FALSE)</f>
        <v>0</v>
      </c>
    </row>
    <row r="15" spans="1:8" ht="24.75" customHeight="1" x14ac:dyDescent="0.35">
      <c r="A15" s="137">
        <v>12</v>
      </c>
      <c r="B15" s="20" t="s">
        <v>53</v>
      </c>
      <c r="C15" s="132" t="str">
        <f>VLOOKUP(B15,'Summary of all kit Items'!$B$4:$F$93,2,FALSE)</f>
        <v xml:space="preserve">100% Cotton with high absorbent capacity, Size: 20wx40 L inches, Color: Any light color,  </v>
      </c>
      <c r="D15" s="138" t="s">
        <v>42</v>
      </c>
      <c r="E15" s="45">
        <v>1</v>
      </c>
      <c r="F15" s="134">
        <f>VLOOKUP(B15,'Summary of all kit Items'!$B$4:$G$82,6,FALSE)</f>
        <v>0</v>
      </c>
      <c r="G15" s="135">
        <f t="shared" si="0"/>
        <v>0</v>
      </c>
      <c r="H15" s="136">
        <f>VLOOKUP(B15,'Summary of all kit Items'!$B$4:$F$93,5,FALSE)</f>
        <v>0</v>
      </c>
    </row>
    <row r="16" spans="1:8" ht="24.75" customHeight="1" x14ac:dyDescent="0.35">
      <c r="A16" s="137">
        <v>13</v>
      </c>
      <c r="B16" s="20" t="s">
        <v>54</v>
      </c>
      <c r="C16" s="132" t="str">
        <f>VLOOKUP(B16,'Summary of all kit Items'!$B$4:$F$93,2,FALSE)</f>
        <v xml:space="preserve">medium size, with 2 AA batteries </v>
      </c>
      <c r="D16" s="138" t="s">
        <v>42</v>
      </c>
      <c r="E16" s="45">
        <v>1</v>
      </c>
      <c r="F16" s="134">
        <f>VLOOKUP(B16,'Summary of all kit Items'!$B$4:$G$82,6,FALSE)</f>
        <v>0</v>
      </c>
      <c r="G16" s="135">
        <f t="shared" si="0"/>
        <v>0</v>
      </c>
      <c r="H16" s="136">
        <f>VLOOKUP(B16,'Summary of all kit Items'!$B$4:$F$93,5,FALSE)</f>
        <v>0</v>
      </c>
    </row>
    <row r="17" spans="1:8" ht="25" customHeight="1" x14ac:dyDescent="0.35">
      <c r="A17" s="137">
        <v>14</v>
      </c>
      <c r="B17" s="20" t="s">
        <v>253</v>
      </c>
      <c r="C17" s="132" t="str">
        <f>VLOOKUP(B17,'Summary of all kit Items'!$B$4:$F$93,2,FALSE)</f>
        <v>made of virgin plastic, 18 cm length</v>
      </c>
      <c r="D17" s="138" t="s">
        <v>42</v>
      </c>
      <c r="E17" s="45">
        <v>1</v>
      </c>
      <c r="F17" s="134">
        <f>VLOOKUP(B17,'Summary of all kit Items'!$B$4:$G$82,6,FALSE)</f>
        <v>0</v>
      </c>
      <c r="G17" s="135">
        <f t="shared" si="0"/>
        <v>0</v>
      </c>
      <c r="H17" s="136">
        <f>VLOOKUP(B17,'Summary of all kit Items'!$B$4:$F$93,5,FALSE)</f>
        <v>0</v>
      </c>
    </row>
    <row r="18" spans="1:8" ht="20.149999999999999" customHeight="1" x14ac:dyDescent="0.35">
      <c r="A18" s="137">
        <v>15</v>
      </c>
      <c r="B18" s="20" t="s">
        <v>154</v>
      </c>
      <c r="C18" s="132" t="str">
        <f>VLOOKUP(B18,'Summary of all kit Items'!$B$4:$F$93,2,FALSE)</f>
        <v xml:space="preserve">100gsm, Shelf life- at least one year expiry date </v>
      </c>
      <c r="D18" s="138" t="s">
        <v>42</v>
      </c>
      <c r="E18" s="45">
        <v>1</v>
      </c>
      <c r="F18" s="134">
        <f>VLOOKUP(B18,'Summary of all kit Items'!$B$4:$G$82,6,FALSE)</f>
        <v>0</v>
      </c>
      <c r="G18" s="135">
        <f t="shared" si="0"/>
        <v>0</v>
      </c>
      <c r="H18" s="136">
        <f>VLOOKUP(B18,'Summary of all kit Items'!$B$4:$F$93,5,FALSE)</f>
        <v>0</v>
      </c>
    </row>
    <row r="19" spans="1:8" ht="24.75" customHeight="1" x14ac:dyDescent="0.35">
      <c r="A19" s="137">
        <v>16</v>
      </c>
      <c r="B19" s="20" t="s">
        <v>202</v>
      </c>
      <c r="C19" s="132" t="str">
        <f>VLOOKUP(B19,'Summary of all kit Items'!$B$4:$F$93,2,FALSE)</f>
        <v>Soft bristles, Easy to hold , standard Size</v>
      </c>
      <c r="D19" s="138" t="s">
        <v>42</v>
      </c>
      <c r="E19" s="45">
        <v>1</v>
      </c>
      <c r="F19" s="134">
        <f>VLOOKUP(B19,'Summary of all kit Items'!$B$4:$G$82,6,FALSE)</f>
        <v>0</v>
      </c>
      <c r="G19" s="135">
        <f t="shared" si="0"/>
        <v>0</v>
      </c>
      <c r="H19" s="136">
        <f>VLOOKUP(B19,'Summary of all kit Items'!$B$4:$F$93,5,FALSE)</f>
        <v>0</v>
      </c>
    </row>
    <row r="20" spans="1:8" ht="24.75" customHeight="1" x14ac:dyDescent="0.35">
      <c r="A20" s="137">
        <v>17</v>
      </c>
      <c r="B20" s="20" t="s">
        <v>55</v>
      </c>
      <c r="C20" s="132" t="str">
        <f>VLOOKUP(B20,'Summary of all kit Items'!$B$4:$F$93,2,FALSE)</f>
        <v>Stainless steel,  L: 7 cm, Good Quality</v>
      </c>
      <c r="D20" s="138" t="s">
        <v>42</v>
      </c>
      <c r="E20" s="45">
        <v>1</v>
      </c>
      <c r="F20" s="134">
        <f>VLOOKUP(B20,'Summary of all kit Items'!$B$4:$G$82,6,FALSE)</f>
        <v>0</v>
      </c>
      <c r="G20" s="135">
        <f t="shared" si="0"/>
        <v>0</v>
      </c>
      <c r="H20" s="136">
        <f>VLOOKUP(B20,'Summary of all kit Items'!$B$4:$F$93,5,FALSE)</f>
        <v>0</v>
      </c>
    </row>
    <row r="21" spans="1:8" x14ac:dyDescent="0.35">
      <c r="A21" s="137">
        <v>18</v>
      </c>
      <c r="B21" s="20" t="s">
        <v>56</v>
      </c>
      <c r="C21" s="132" t="str">
        <f>VLOOKUP(B21,'Summary of all kit Items'!$B$4:$F$93,2,FALSE)</f>
        <v>plastic, holds 100 gm soap</v>
      </c>
      <c r="D21" s="138" t="s">
        <v>42</v>
      </c>
      <c r="E21" s="45">
        <v>1</v>
      </c>
      <c r="F21" s="134">
        <f>VLOOKUP(B21,'Summary of all kit Items'!$B$4:$G$82,6,FALSE)</f>
        <v>0</v>
      </c>
      <c r="G21" s="135">
        <f t="shared" si="0"/>
        <v>0</v>
      </c>
      <c r="H21" s="136">
        <f>VLOOKUP(B21,'Summary of all kit Items'!$B$4:$F$93,5,FALSE)</f>
        <v>0</v>
      </c>
    </row>
    <row r="22" spans="1:8" ht="24.75" customHeight="1" x14ac:dyDescent="0.35">
      <c r="A22" s="137">
        <v>19</v>
      </c>
      <c r="B22" s="20" t="s">
        <v>58</v>
      </c>
      <c r="C22" s="132" t="str">
        <f>VLOOKUP(B22,'Summary of all kit Items'!$B$4:$F$93,2,FALSE)</f>
        <v>set of 10-12 -pcs "with plastic cap", 1 set</v>
      </c>
      <c r="D22" s="138" t="s">
        <v>45</v>
      </c>
      <c r="E22" s="45">
        <v>1</v>
      </c>
      <c r="F22" s="134">
        <f>VLOOKUP(B22,'Summary of all kit Items'!$B$4:$G$82,6,FALSE)</f>
        <v>0</v>
      </c>
      <c r="G22" s="135">
        <f t="shared" si="0"/>
        <v>0</v>
      </c>
      <c r="H22" s="136">
        <f>VLOOKUP(B22,'Summary of all kit Items'!$B$4:$F$93,5,FALSE)</f>
        <v>0</v>
      </c>
    </row>
    <row r="23" spans="1:8" ht="17.5" customHeight="1" x14ac:dyDescent="0.35">
      <c r="A23" s="137">
        <v>20</v>
      </c>
      <c r="B23" s="20" t="s">
        <v>59</v>
      </c>
      <c r="C23" s="132" t="str">
        <f>VLOOKUP(B23,'Summary of all kit Items'!$B$4:$F$93,2,FALSE)</f>
        <v>plastic, normal size, Durable Good Quality</v>
      </c>
      <c r="D23" s="138" t="s">
        <v>42</v>
      </c>
      <c r="E23" s="45">
        <v>12</v>
      </c>
      <c r="F23" s="134">
        <f>VLOOKUP(B23,'Summary of all kit Items'!$B$4:$G$82,6,FALSE)</f>
        <v>0</v>
      </c>
      <c r="G23" s="135">
        <f t="shared" si="0"/>
        <v>0</v>
      </c>
      <c r="H23" s="136">
        <f>VLOOKUP(B23,'Summary of all kit Items'!$B$4:$F$93,5,FALSE)</f>
        <v>0</v>
      </c>
    </row>
    <row r="24" spans="1:8" ht="24.75" customHeight="1" x14ac:dyDescent="0.35">
      <c r="A24" s="137">
        <v>21</v>
      </c>
      <c r="B24" s="20" t="s">
        <v>60</v>
      </c>
      <c r="C24" s="132" t="str">
        <f>VLOOKUP(B24,'Summary of all kit Items'!$B$4:$F$93,2,FALSE)</f>
        <v xml:space="preserve"> 8mm thickness,  roll of 10 mtrs</v>
      </c>
      <c r="D24" s="138" t="s">
        <v>61</v>
      </c>
      <c r="E24" s="45">
        <v>1</v>
      </c>
      <c r="F24" s="134">
        <f>VLOOKUP(B24,'Summary of all kit Items'!$B$4:$G$82,6,FALSE)</f>
        <v>0</v>
      </c>
      <c r="G24" s="135">
        <f t="shared" si="0"/>
        <v>0</v>
      </c>
      <c r="H24" s="136">
        <f>VLOOKUP(B24,'Summary of all kit Items'!$B$4:$F$93,5,FALSE)</f>
        <v>0</v>
      </c>
    </row>
    <row r="25" spans="1:8" ht="24.75" customHeight="1" x14ac:dyDescent="0.35">
      <c r="A25" s="137">
        <v>22</v>
      </c>
      <c r="B25" s="20" t="s">
        <v>157</v>
      </c>
      <c r="C25" s="132" t="str">
        <f>VLOOKUP(B25,'Summary of all kit Items'!$B$4:$F$93,2,FALSE)</f>
        <v>Polyester PVC coating fabric , Size: 13" x 16" x 4", Zipper lock with strap, Blue with Plan logo</v>
      </c>
      <c r="D25" s="138" t="s">
        <v>42</v>
      </c>
      <c r="E25" s="45">
        <v>1</v>
      </c>
      <c r="F25" s="134">
        <f>VLOOKUP(B25,'Summary of all kit Items'!$B$4:$G$82,6,FALSE)</f>
        <v>0</v>
      </c>
      <c r="G25" s="135">
        <f t="shared" si="0"/>
        <v>0</v>
      </c>
      <c r="H25" s="136">
        <f>VLOOKUP(B25,'Summary of all kit Items'!$B$4:$F$93,5,FALSE)</f>
        <v>0</v>
      </c>
    </row>
    <row r="26" spans="1:8" ht="39.65" customHeight="1" x14ac:dyDescent="0.35">
      <c r="A26" s="402" t="s">
        <v>8</v>
      </c>
      <c r="B26" s="403"/>
      <c r="C26" s="403"/>
      <c r="D26" s="403"/>
      <c r="E26" s="403"/>
      <c r="F26" s="404"/>
      <c r="G26" s="46">
        <f>SUM(G4:G25)</f>
        <v>0</v>
      </c>
      <c r="H26" s="139"/>
    </row>
    <row r="27" spans="1:8" ht="39.65" customHeight="1" x14ac:dyDescent="0.35">
      <c r="A27" s="402" t="s">
        <v>9</v>
      </c>
      <c r="B27" s="403"/>
      <c r="C27" s="403"/>
      <c r="D27" s="403"/>
      <c r="E27" s="403"/>
      <c r="F27" s="404"/>
      <c r="G27" s="46">
        <f>G26*13/100</f>
        <v>0</v>
      </c>
      <c r="H27" s="139"/>
    </row>
    <row r="28" spans="1:8" ht="39.65" customHeight="1" thickBot="1" x14ac:dyDescent="0.4">
      <c r="A28" s="399" t="s">
        <v>10</v>
      </c>
      <c r="B28" s="400"/>
      <c r="C28" s="400"/>
      <c r="D28" s="400"/>
      <c r="E28" s="400"/>
      <c r="F28" s="401"/>
      <c r="G28" s="47">
        <f>G27+G26</f>
        <v>0</v>
      </c>
      <c r="H28" s="140"/>
    </row>
    <row r="29" spans="1:8" ht="24.75" customHeight="1" x14ac:dyDescent="0.35">
      <c r="A29" s="141"/>
      <c r="B29" s="142"/>
      <c r="C29" s="142"/>
      <c r="D29" s="142"/>
      <c r="E29" s="142"/>
      <c r="F29" s="122"/>
      <c r="G29" s="75"/>
      <c r="H29" s="143"/>
    </row>
    <row r="30" spans="1:8" ht="15" thickBot="1" x14ac:dyDescent="0.4">
      <c r="A30" s="144"/>
      <c r="B30" s="145"/>
      <c r="C30" s="124"/>
      <c r="D30" s="124"/>
      <c r="E30" s="79"/>
      <c r="F30" s="124"/>
      <c r="G30" s="79"/>
      <c r="H30" s="146"/>
    </row>
    <row r="31" spans="1:8" s="29" customFormat="1" ht="34.5" customHeight="1" thickBot="1" x14ac:dyDescent="0.4">
      <c r="A31" s="365" t="s">
        <v>175</v>
      </c>
      <c r="B31" s="366"/>
      <c r="C31" s="367">
        <f>'Summary of all kit Items'!C100:G100</f>
        <v>0</v>
      </c>
      <c r="D31" s="367"/>
      <c r="E31" s="367"/>
      <c r="F31" s="367"/>
      <c r="G31" s="368"/>
      <c r="H31" s="63"/>
    </row>
    <row r="32" spans="1:8" s="29" customFormat="1" ht="34.5" customHeight="1" thickBot="1" x14ac:dyDescent="0.4">
      <c r="A32" s="385" t="s">
        <v>176</v>
      </c>
      <c r="B32" s="386"/>
      <c r="C32" s="367">
        <f>'Summary of all kit Items'!C101:G101</f>
        <v>0</v>
      </c>
      <c r="D32" s="367"/>
      <c r="E32" s="367"/>
      <c r="F32" s="367"/>
      <c r="G32" s="368"/>
      <c r="H32" s="63"/>
    </row>
    <row r="33" spans="1:8" s="29" customFormat="1" ht="49" customHeight="1" thickBot="1" x14ac:dyDescent="0.4">
      <c r="A33" s="387" t="s">
        <v>177</v>
      </c>
      <c r="B33" s="388"/>
      <c r="C33" s="407">
        <f>'Summary of all kit Items'!C102:G102</f>
        <v>0</v>
      </c>
      <c r="D33" s="407"/>
      <c r="E33" s="407"/>
      <c r="F33" s="407"/>
      <c r="G33" s="408"/>
      <c r="H33" s="94"/>
    </row>
  </sheetData>
  <sheetProtection algorithmName="SHA-512" hashValue="YbV/s95TiDpLQutTSKCqkirWDqjbB2FiEmbdGz8EJ82FTsV+wnZRDZTOhn/Xl7c0kxCzxw17EdGO/YYtjxP1Dg==" saltValue="bNaXx/ZMfaaNEYllHHuFuQ==" spinCount="100000" sheet="1" objects="1" scenarios="1" formatColumns="0" formatRows="0"/>
  <autoFilter ref="A3:H28" xr:uid="{0FCD4E47-0C8E-4271-A0D4-4571F67B949E}"/>
  <mergeCells count="11">
    <mergeCell ref="A28:F28"/>
    <mergeCell ref="A27:F27"/>
    <mergeCell ref="A26:F26"/>
    <mergeCell ref="A2:C2"/>
    <mergeCell ref="D2:E2"/>
    <mergeCell ref="A31:B31"/>
    <mergeCell ref="C31:G31"/>
    <mergeCell ref="A32:B32"/>
    <mergeCell ref="C32:G32"/>
    <mergeCell ref="A33:B33"/>
    <mergeCell ref="C33:G33"/>
  </mergeCells>
  <printOptions horizontalCentered="1"/>
  <pageMargins left="0.2" right="0.2" top="0.66" bottom="0.2" header="0.2" footer="0.3"/>
  <pageSetup paperSize="9" scale="53" fitToHeight="100" orientation="portrait" horizontalDpi="4294967295" verticalDpi="4294967295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FF6ED-3085-4F21-BF06-290E4054FA01}">
  <sheetPr>
    <tabColor theme="8" tint="0.39997558519241921"/>
    <pageSetUpPr fitToPage="1"/>
  </sheetPr>
  <dimension ref="A1:H31"/>
  <sheetViews>
    <sheetView showGridLines="0" showZeros="0" zoomScaleNormal="100" workbookViewId="0">
      <pane ySplit="2" topLeftCell="A3" activePane="bottomLeft" state="frozen"/>
      <selection pane="bottomLeft" activeCell="B3" sqref="B3"/>
    </sheetView>
  </sheetViews>
  <sheetFormatPr defaultColWidth="8.81640625" defaultRowHeight="14.5" x14ac:dyDescent="0.35"/>
  <cols>
    <col min="1" max="1" width="6.1796875" style="150" customWidth="1"/>
    <col min="2" max="2" width="25.36328125" style="150" customWidth="1"/>
    <col min="3" max="3" width="46.81640625" style="150" customWidth="1"/>
    <col min="4" max="4" width="6.81640625" style="174" customWidth="1"/>
    <col min="5" max="5" width="8.81640625" style="150"/>
    <col min="6" max="6" width="12.54296875" style="150" customWidth="1"/>
    <col min="7" max="7" width="16.81640625" style="150" customWidth="1"/>
    <col min="8" max="8" width="30.6328125" style="150" customWidth="1"/>
    <col min="9" max="16384" width="8.81640625" style="150"/>
  </cols>
  <sheetData>
    <row r="1" spans="1:8" ht="24" thickBot="1" x14ac:dyDescent="0.6">
      <c r="A1" s="411" t="s">
        <v>192</v>
      </c>
      <c r="B1" s="412"/>
      <c r="C1" s="412"/>
      <c r="D1" s="396" t="s">
        <v>72</v>
      </c>
      <c r="E1" s="397"/>
      <c r="F1" s="148"/>
      <c r="G1" s="148"/>
      <c r="H1" s="149"/>
    </row>
    <row r="2" spans="1:8" ht="29" x14ac:dyDescent="0.35">
      <c r="A2" s="36" t="s">
        <v>36</v>
      </c>
      <c r="B2" s="37" t="s">
        <v>13</v>
      </c>
      <c r="C2" s="38" t="s">
        <v>37</v>
      </c>
      <c r="D2" s="38" t="s">
        <v>0</v>
      </c>
      <c r="E2" s="38" t="s">
        <v>38</v>
      </c>
      <c r="F2" s="38" t="s">
        <v>77</v>
      </c>
      <c r="G2" s="38" t="s">
        <v>78</v>
      </c>
      <c r="H2" s="81" t="s">
        <v>79</v>
      </c>
    </row>
    <row r="3" spans="1:8" ht="101.5" x14ac:dyDescent="0.35">
      <c r="A3" s="41">
        <v>1</v>
      </c>
      <c r="B3" s="20" t="s">
        <v>68</v>
      </c>
      <c r="C3" s="20" t="str">
        <f>VLOOKUP(B3,'Summary of all kit Items'!$B$4:$F$93,2,FALSE)</f>
        <v xml:space="preserve">Woven high-density polyethylene (HDPE) black fibres fabric laminated on both sides with low-density polyethylene (LDPE) coating; Size (12'x18'); Weight: 5 kg; Preferred thickness ; 200-250 GSM, No welding is allowed in the middle of the sheet; Number of eyelets 18	
</v>
      </c>
      <c r="D3" s="42" t="s">
        <v>42</v>
      </c>
      <c r="E3" s="42">
        <v>2</v>
      </c>
      <c r="F3" s="42">
        <f>VLOOKUP(B3,'Summary of all kit Items'!$B$4:$G$93,6,FALSE)</f>
        <v>0</v>
      </c>
      <c r="G3" s="42">
        <f>F3*E3</f>
        <v>0</v>
      </c>
      <c r="H3" s="82">
        <f>VLOOKUP(B3,'Summary of all kit Items'!$B$4:$F$93,5,FALSE)</f>
        <v>0</v>
      </c>
    </row>
    <row r="4" spans="1:8" x14ac:dyDescent="0.35">
      <c r="A4" s="43">
        <v>2</v>
      </c>
      <c r="B4" s="22" t="s">
        <v>60</v>
      </c>
      <c r="C4" s="20" t="str">
        <f>VLOOKUP(B4,'Summary of all kit Items'!$B$4:$F$93,2,FALSE)</f>
        <v xml:space="preserve"> 8mm thickness,  roll of 10 mtrs</v>
      </c>
      <c r="D4" s="44" t="s">
        <v>61</v>
      </c>
      <c r="E4" s="44">
        <v>1</v>
      </c>
      <c r="F4" s="42">
        <f>VLOOKUP(B4,'Summary of all kit Items'!$B$4:$G$93,6,FALSE)</f>
        <v>0</v>
      </c>
      <c r="G4" s="42">
        <f t="shared" ref="G4:G23" si="0">F4*E4</f>
        <v>0</v>
      </c>
      <c r="H4" s="82">
        <f>VLOOKUP(B4,'Summary of all kit Items'!$B$4:$F$93,5,FALSE)</f>
        <v>0</v>
      </c>
    </row>
    <row r="5" spans="1:8" ht="29" x14ac:dyDescent="0.35">
      <c r="A5" s="41">
        <v>3</v>
      </c>
      <c r="B5" s="20" t="s">
        <v>132</v>
      </c>
      <c r="C5" s="20" t="str">
        <f>VLOOKUP(B5,'Summary of all kit Items'!$B$4:$F$93,2,FALSE)</f>
        <v>Plain Soft Pollar fleece blanke-Double Layer Size-200x230cm-Weight approx-3.5gm</v>
      </c>
      <c r="D5" s="42" t="s">
        <v>42</v>
      </c>
      <c r="E5" s="42">
        <v>2</v>
      </c>
      <c r="F5" s="42">
        <f>VLOOKUP(B5,'Summary of all kit Items'!$B$4:$G$93,6,FALSE)</f>
        <v>0</v>
      </c>
      <c r="G5" s="42">
        <f t="shared" si="0"/>
        <v>0</v>
      </c>
      <c r="H5" s="82">
        <f>VLOOKUP(B5,'Summary of all kit Items'!$B$4:$F$93,5,FALSE)</f>
        <v>0</v>
      </c>
    </row>
    <row r="6" spans="1:8" ht="43.5" x14ac:dyDescent="0.35">
      <c r="A6" s="43">
        <v>4</v>
      </c>
      <c r="B6" s="20" t="s">
        <v>133</v>
      </c>
      <c r="C6" s="20" t="str">
        <f>VLOOKUP(B6,'Summary of all kit Items'!$B$4:$F$93,2,FALSE)</f>
        <v>Plain Soft Pollar fleece blanket. Thick and warm for winter.  length 150 cm, breadth 110 cm) Weight in KG: 600 Gm</v>
      </c>
      <c r="D6" s="42" t="s">
        <v>42</v>
      </c>
      <c r="E6" s="42">
        <v>2</v>
      </c>
      <c r="F6" s="42">
        <f>VLOOKUP(B6,'Summary of all kit Items'!$B$4:$G$93,6,FALSE)</f>
        <v>0</v>
      </c>
      <c r="G6" s="42">
        <f t="shared" si="0"/>
        <v>0</v>
      </c>
      <c r="H6" s="82">
        <f>VLOOKUP(B6,'Summary of all kit Items'!$B$4:$F$93,5,FALSE)</f>
        <v>0</v>
      </c>
    </row>
    <row r="7" spans="1:8" ht="43.5" x14ac:dyDescent="0.35">
      <c r="A7" s="41">
        <v>5</v>
      </c>
      <c r="B7" s="20" t="s">
        <v>69</v>
      </c>
      <c r="C7" s="20" t="str">
        <f>VLOOKUP(B7,'Summary of all kit Items'!$B$4:$F$93,2,FALSE)</f>
        <v>closed cell PPE (Polyphenylene Ether), Thickness-12mm min. density 27 kg/ m3; Size: king-(approx-54ich*80 inch (6*4 fit )</v>
      </c>
      <c r="D7" s="42" t="s">
        <v>42</v>
      </c>
      <c r="E7" s="42">
        <v>2</v>
      </c>
      <c r="F7" s="42">
        <f>VLOOKUP(B7,'Summary of all kit Items'!$B$4:$G$93,6,FALSE)</f>
        <v>0</v>
      </c>
      <c r="G7" s="42">
        <f t="shared" si="0"/>
        <v>0</v>
      </c>
      <c r="H7" s="82">
        <f>VLOOKUP(B7,'Summary of all kit Items'!$B$4:$F$93,5,FALSE)</f>
        <v>0</v>
      </c>
    </row>
    <row r="8" spans="1:8" ht="43.5" x14ac:dyDescent="0.35">
      <c r="A8" s="43">
        <v>6</v>
      </c>
      <c r="B8" s="20" t="s">
        <v>130</v>
      </c>
      <c r="C8" s="20" t="str">
        <f>VLOOKUP(B8,'Summary of all kit Items'!$B$4:$F$93,2,FALSE)</f>
        <v>Super Soft Pollar Fleece Blanket
Size: King- (220 X 230 cm or 88 X 95 inch) 
Can be used as bedsheet for winter (extreme cold)</v>
      </c>
      <c r="D8" s="42" t="s">
        <v>48</v>
      </c>
      <c r="E8" s="42">
        <v>2</v>
      </c>
      <c r="F8" s="42">
        <f>VLOOKUP(B8,'Summary of all kit Items'!$B$4:$G$93,6,FALSE)</f>
        <v>0</v>
      </c>
      <c r="G8" s="42">
        <f t="shared" si="0"/>
        <v>0</v>
      </c>
      <c r="H8" s="82">
        <f>VLOOKUP(B8,'Summary of all kit Items'!$B$4:$F$93,5,FALSE)</f>
        <v>0</v>
      </c>
    </row>
    <row r="9" spans="1:8" ht="29" x14ac:dyDescent="0.35">
      <c r="A9" s="41">
        <v>7</v>
      </c>
      <c r="B9" s="20" t="s">
        <v>131</v>
      </c>
      <c r="C9" s="20" t="str">
        <f>VLOOKUP(B9,'Summary of all kit Items'!$B$4:$F$93,2,FALSE)</f>
        <v>Stainless Steel Vacuum Flasks, Keep drinks hot for 24 hours, slim and premium look, capacity-1.8 liters</v>
      </c>
      <c r="D9" s="20" t="s">
        <v>48</v>
      </c>
      <c r="E9" s="42">
        <v>1</v>
      </c>
      <c r="F9" s="42">
        <f>VLOOKUP(B9,'Summary of all kit Items'!$B$4:$G$93,6,FALSE)</f>
        <v>0</v>
      </c>
      <c r="G9" s="42">
        <f t="shared" si="0"/>
        <v>0</v>
      </c>
      <c r="H9" s="82">
        <f>VLOOKUP(B9,'Summary of all kit Items'!$B$4:$F$93,5,FALSE)</f>
        <v>0</v>
      </c>
    </row>
    <row r="10" spans="1:8" x14ac:dyDescent="0.35">
      <c r="A10" s="41">
        <v>9</v>
      </c>
      <c r="B10" s="151" t="s">
        <v>91</v>
      </c>
      <c r="C10" s="20" t="str">
        <f>VLOOKUP(B10,'Summary of all kit Items'!$B$4:$F$93,2,FALSE)</f>
        <v>Small size - Good quality / Durable</v>
      </c>
      <c r="D10" s="152" t="s">
        <v>2</v>
      </c>
      <c r="E10" s="152">
        <v>2</v>
      </c>
      <c r="F10" s="42">
        <f>VLOOKUP(B10,'Summary of all kit Items'!$B$4:$G$93,6,FALSE)</f>
        <v>0</v>
      </c>
      <c r="G10" s="42">
        <f t="shared" si="0"/>
        <v>0</v>
      </c>
      <c r="H10" s="82">
        <f>VLOOKUP(B10,'Summary of all kit Items'!$B$4:$F$93,5,FALSE)</f>
        <v>0</v>
      </c>
    </row>
    <row r="11" spans="1:8" ht="29" x14ac:dyDescent="0.35">
      <c r="A11" s="43">
        <v>10</v>
      </c>
      <c r="B11" s="151" t="s">
        <v>240</v>
      </c>
      <c r="C11" s="20" t="str">
        <f>VLOOKUP(B11,'Summary of all kit Items'!$B$4:$F$93,2,FALSE)</f>
        <v>Suit and trouser- small (for upto 5 years)- Cotton and inside fur - good quality</v>
      </c>
      <c r="D11" s="152" t="s">
        <v>1</v>
      </c>
      <c r="E11" s="152">
        <v>2</v>
      </c>
      <c r="F11" s="42">
        <f>VLOOKUP(B11,'Summary of all kit Items'!$B$4:$G$93,6,FALSE)</f>
        <v>0</v>
      </c>
      <c r="G11" s="42">
        <f t="shared" si="0"/>
        <v>0</v>
      </c>
      <c r="H11" s="82">
        <f>VLOOKUP(B11,'Summary of all kit Items'!$B$4:$F$93,5,FALSE)</f>
        <v>0</v>
      </c>
    </row>
    <row r="12" spans="1:8" ht="29" x14ac:dyDescent="0.35">
      <c r="A12" s="41">
        <v>11</v>
      </c>
      <c r="B12" s="151" t="s">
        <v>241</v>
      </c>
      <c r="C12" s="20" t="str">
        <f>VLOOKUP(B12,'Summary of all kit Items'!$B$4:$F$93,2,FALSE)</f>
        <v>Suit and trouser- Medium (for 6-12 years)-  Cotton and inside fur - good quality</v>
      </c>
      <c r="D12" s="152" t="s">
        <v>1</v>
      </c>
      <c r="E12" s="152">
        <v>1</v>
      </c>
      <c r="F12" s="42">
        <f>VLOOKUP(B12,'Summary of all kit Items'!$B$4:$G$93,6,FALSE)</f>
        <v>0</v>
      </c>
      <c r="G12" s="42">
        <f t="shared" si="0"/>
        <v>0</v>
      </c>
      <c r="H12" s="82">
        <f>VLOOKUP(B12,'Summary of all kit Items'!$B$4:$F$93,5,FALSE)</f>
        <v>0</v>
      </c>
    </row>
    <row r="13" spans="1:8" x14ac:dyDescent="0.35">
      <c r="A13" s="43">
        <v>12</v>
      </c>
      <c r="B13" s="151" t="s">
        <v>242</v>
      </c>
      <c r="C13" s="20" t="str">
        <f>VLOOKUP(B13,'Summary of all kit Items'!$B$4:$F$93,2,FALSE)</f>
        <v>With fleece inside for child</v>
      </c>
      <c r="D13" s="152" t="s">
        <v>48</v>
      </c>
      <c r="E13" s="152">
        <v>3</v>
      </c>
      <c r="F13" s="42">
        <f>VLOOKUP(B13,'Summary of all kit Items'!$B$4:$G$93,6,FALSE)</f>
        <v>0</v>
      </c>
      <c r="G13" s="42">
        <f t="shared" si="0"/>
        <v>0</v>
      </c>
      <c r="H13" s="82">
        <f>VLOOKUP(B13,'Summary of all kit Items'!$B$4:$F$93,5,FALSE)</f>
        <v>0</v>
      </c>
    </row>
    <row r="14" spans="1:8" x14ac:dyDescent="0.35">
      <c r="A14" s="41">
        <v>13</v>
      </c>
      <c r="B14" s="151" t="s">
        <v>243</v>
      </c>
      <c r="C14" s="20" t="str">
        <f>VLOOKUP(B14,'Summary of all kit Items'!$B$4:$F$93,2,FALSE)</f>
        <v>With fleece inside for adult</v>
      </c>
      <c r="D14" s="152" t="s">
        <v>48</v>
      </c>
      <c r="E14" s="152">
        <v>2</v>
      </c>
      <c r="F14" s="42">
        <f>VLOOKUP(B14,'Summary of all kit Items'!$B$4:$G$93,6,FALSE)</f>
        <v>0</v>
      </c>
      <c r="G14" s="42">
        <f t="shared" si="0"/>
        <v>0</v>
      </c>
      <c r="H14" s="82">
        <f>VLOOKUP(B14,'Summary of all kit Items'!$B$4:$F$93,5,FALSE)</f>
        <v>0</v>
      </c>
    </row>
    <row r="15" spans="1:8" x14ac:dyDescent="0.35">
      <c r="A15" s="43">
        <v>14</v>
      </c>
      <c r="B15" s="151" t="s">
        <v>244</v>
      </c>
      <c r="C15" s="20" t="str">
        <f>VLOOKUP(B15,'Summary of all kit Items'!$B$4:$F$93,2,FALSE)</f>
        <v>Small size (single color) for child- Upto 5 years</v>
      </c>
      <c r="D15" s="152" t="s">
        <v>2</v>
      </c>
      <c r="E15" s="152">
        <v>2</v>
      </c>
      <c r="F15" s="42">
        <f>VLOOKUP(B15,'Summary of all kit Items'!$B$4:$G$93,6,FALSE)</f>
        <v>0</v>
      </c>
      <c r="G15" s="42">
        <f t="shared" si="0"/>
        <v>0</v>
      </c>
      <c r="H15" s="82">
        <f>VLOOKUP(B15,'Summary of all kit Items'!$B$4:$F$93,5,FALSE)</f>
        <v>0</v>
      </c>
    </row>
    <row r="16" spans="1:8" ht="14.5" customHeight="1" x14ac:dyDescent="0.35">
      <c r="A16" s="41">
        <v>15</v>
      </c>
      <c r="B16" s="151" t="s">
        <v>245</v>
      </c>
      <c r="C16" s="20" t="str">
        <f>VLOOKUP(B16,'Summary of all kit Items'!$B$4:$F$93,2,FALSE)</f>
        <v>Medium size (single color) for child- Upto 6-12 years</v>
      </c>
      <c r="D16" s="152" t="s">
        <v>2</v>
      </c>
      <c r="E16" s="152">
        <v>1</v>
      </c>
      <c r="F16" s="42">
        <f>VLOOKUP(B16,'Summary of all kit Items'!$B$4:$G$93,6,FALSE)</f>
        <v>0</v>
      </c>
      <c r="G16" s="42">
        <f t="shared" si="0"/>
        <v>0</v>
      </c>
      <c r="H16" s="82">
        <f>VLOOKUP(B16,'Summary of all kit Items'!$B$4:$F$93,5,FALSE)</f>
        <v>0</v>
      </c>
    </row>
    <row r="17" spans="1:8" ht="14.5" customHeight="1" x14ac:dyDescent="0.35">
      <c r="A17" s="43">
        <v>16</v>
      </c>
      <c r="B17" s="151" t="s">
        <v>246</v>
      </c>
      <c r="C17" s="20" t="str">
        <f>VLOOKUP(B17,'Summary of all kit Items'!$B$4:$F$93,2,FALSE)</f>
        <v>Large size (single color)- For Adults</v>
      </c>
      <c r="D17" s="152" t="s">
        <v>2</v>
      </c>
      <c r="E17" s="152">
        <v>2</v>
      </c>
      <c r="F17" s="42">
        <f>VLOOKUP(B17,'Summary of all kit Items'!$B$4:$G$93,6,FALSE)</f>
        <v>0</v>
      </c>
      <c r="G17" s="42">
        <f t="shared" si="0"/>
        <v>0</v>
      </c>
      <c r="H17" s="82">
        <f>VLOOKUP(B17,'Summary of all kit Items'!$B$4:$F$93,5,FALSE)</f>
        <v>0</v>
      </c>
    </row>
    <row r="18" spans="1:8" ht="15" customHeight="1" x14ac:dyDescent="0.35">
      <c r="A18" s="41">
        <v>17</v>
      </c>
      <c r="B18" s="151" t="s">
        <v>97</v>
      </c>
      <c r="C18" s="20" t="str">
        <f>VLOOKUP(B18,'Summary of all kit Items'!$B$4:$F$93,2,FALSE)</f>
        <v>Free size for adult women-good Quality</v>
      </c>
      <c r="D18" s="152" t="s">
        <v>48</v>
      </c>
      <c r="E18" s="152">
        <v>2</v>
      </c>
      <c r="F18" s="42">
        <f>VLOOKUP(B18,'Summary of all kit Items'!$B$4:$G$93,6,FALSE)</f>
        <v>0</v>
      </c>
      <c r="G18" s="42">
        <f t="shared" si="0"/>
        <v>0</v>
      </c>
      <c r="H18" s="82">
        <f>VLOOKUP(B18,'Summary of all kit Items'!$B$4:$F$93,5,FALSE)</f>
        <v>0</v>
      </c>
    </row>
    <row r="19" spans="1:8" x14ac:dyDescent="0.35">
      <c r="A19" s="43">
        <v>18</v>
      </c>
      <c r="B19" s="151" t="s">
        <v>247</v>
      </c>
      <c r="C19" s="20" t="str">
        <f>VLOOKUP(B19,'Summary of all kit Items'!$B$4:$F$93,2,FALSE)</f>
        <v>Small size for child - Thermal fabrics / inside fleece</v>
      </c>
      <c r="D19" s="152" t="s">
        <v>48</v>
      </c>
      <c r="E19" s="152">
        <v>3</v>
      </c>
      <c r="F19" s="42">
        <f>VLOOKUP(B19,'Summary of all kit Items'!$B$4:$G$93,6,FALSE)</f>
        <v>0</v>
      </c>
      <c r="G19" s="42">
        <f t="shared" si="0"/>
        <v>0</v>
      </c>
      <c r="H19" s="82">
        <f>VLOOKUP(B19,'Summary of all kit Items'!$B$4:$F$93,5,FALSE)</f>
        <v>0</v>
      </c>
    </row>
    <row r="20" spans="1:8" x14ac:dyDescent="0.35">
      <c r="A20" s="41">
        <v>19</v>
      </c>
      <c r="B20" s="151" t="s">
        <v>248</v>
      </c>
      <c r="C20" s="20" t="str">
        <f>VLOOKUP(B20,'Summary of all kit Items'!$B$4:$F$93,2,FALSE)</f>
        <v>Free size for adult - Thermal fabrics / inside fleece</v>
      </c>
      <c r="D20" s="152" t="s">
        <v>48</v>
      </c>
      <c r="E20" s="152">
        <v>2</v>
      </c>
      <c r="F20" s="42">
        <f>VLOOKUP(B20,'Summary of all kit Items'!$B$4:$G$93,6,FALSE)</f>
        <v>0</v>
      </c>
      <c r="G20" s="42">
        <f t="shared" si="0"/>
        <v>0</v>
      </c>
      <c r="H20" s="82">
        <f>VLOOKUP(B20,'Summary of all kit Items'!$B$4:$F$93,5,FALSE)</f>
        <v>0</v>
      </c>
    </row>
    <row r="21" spans="1:8" ht="29" x14ac:dyDescent="0.35">
      <c r="A21" s="43">
        <v>20</v>
      </c>
      <c r="B21" s="151" t="s">
        <v>132</v>
      </c>
      <c r="C21" s="20" t="str">
        <f>VLOOKUP(B21,'Summary of all kit Items'!$B$4:$F$93,2,FALSE)</f>
        <v>Plain Soft Pollar fleece blanke-Double Layer Size-200x230cm-Weight approx-3.5gm</v>
      </c>
      <c r="D21" s="152" t="s">
        <v>48</v>
      </c>
      <c r="E21" s="152">
        <v>3</v>
      </c>
      <c r="F21" s="42">
        <f>VLOOKUP(B21,'Summary of all kit Items'!$B$4:$G$93,6,FALSE)</f>
        <v>0</v>
      </c>
      <c r="G21" s="42">
        <f t="shared" si="0"/>
        <v>0</v>
      </c>
      <c r="H21" s="82">
        <f>VLOOKUP(B21,'Summary of all kit Items'!$B$4:$F$93,5,FALSE)</f>
        <v>0</v>
      </c>
    </row>
    <row r="22" spans="1:8" ht="43.5" x14ac:dyDescent="0.35">
      <c r="A22" s="41">
        <v>21</v>
      </c>
      <c r="B22" s="151" t="s">
        <v>133</v>
      </c>
      <c r="C22" s="20" t="str">
        <f>VLOOKUP(B22,'Summary of all kit Items'!$B$4:$F$93,2,FALSE)</f>
        <v>Plain Soft Pollar fleece blanket. Thick and warm for winter.  length 150 cm, breadth 110 cm) Weight in KG: 600 Gm</v>
      </c>
      <c r="D22" s="152" t="s">
        <v>48</v>
      </c>
      <c r="E22" s="152">
        <v>2</v>
      </c>
      <c r="F22" s="42">
        <f>VLOOKUP(B22,'Summary of all kit Items'!$B$4:$G$93,6,FALSE)</f>
        <v>0</v>
      </c>
      <c r="G22" s="42">
        <f t="shared" si="0"/>
        <v>0</v>
      </c>
      <c r="H22" s="82">
        <f>VLOOKUP(B22,'Summary of all kit Items'!$B$4:$F$93,5,FALSE)</f>
        <v>0</v>
      </c>
    </row>
    <row r="23" spans="1:8" ht="29.5" thickBot="1" x14ac:dyDescent="0.4">
      <c r="A23" s="153">
        <v>22</v>
      </c>
      <c r="B23" s="154" t="s">
        <v>226</v>
      </c>
      <c r="C23" s="155" t="str">
        <f>VLOOKUP(B23,'Summary of all kit Items'!$B$4:$F$93,2,FALSE)</f>
        <v>Packaging Materials - SACK - with Plan Logo to keep Shelter tool Kit</v>
      </c>
      <c r="D23" s="156" t="s">
        <v>48</v>
      </c>
      <c r="E23" s="156">
        <v>1</v>
      </c>
      <c r="F23" s="42">
        <f>VLOOKUP(B23,'Summary of all kit Items'!$B$4:$G$93,6,FALSE)</f>
        <v>0</v>
      </c>
      <c r="G23" s="157">
        <f t="shared" si="0"/>
        <v>0</v>
      </c>
      <c r="H23" s="158">
        <f>VLOOKUP(B23,'Summary of all kit Items'!$B$4:$F$93,5,FALSE)</f>
        <v>0</v>
      </c>
    </row>
    <row r="24" spans="1:8" ht="25.5" customHeight="1" x14ac:dyDescent="0.35">
      <c r="A24" s="413" t="s">
        <v>8</v>
      </c>
      <c r="B24" s="414"/>
      <c r="C24" s="414"/>
      <c r="D24" s="414"/>
      <c r="E24" s="415"/>
      <c r="F24" s="159"/>
      <c r="G24" s="160">
        <f>SUM(G2:G23)</f>
        <v>0</v>
      </c>
      <c r="H24" s="161"/>
    </row>
    <row r="25" spans="1:8" ht="25.5" customHeight="1" x14ac:dyDescent="0.35">
      <c r="A25" s="402" t="s">
        <v>9</v>
      </c>
      <c r="B25" s="403"/>
      <c r="C25" s="403"/>
      <c r="D25" s="403"/>
      <c r="E25" s="404"/>
      <c r="F25" s="162"/>
      <c r="G25" s="163">
        <f>G24*13%</f>
        <v>0</v>
      </c>
      <c r="H25" s="164"/>
    </row>
    <row r="26" spans="1:8" ht="25.5" customHeight="1" thickBot="1" x14ac:dyDescent="0.4">
      <c r="A26" s="399" t="s">
        <v>10</v>
      </c>
      <c r="B26" s="400"/>
      <c r="C26" s="400"/>
      <c r="D26" s="400"/>
      <c r="E26" s="401"/>
      <c r="F26" s="165"/>
      <c r="G26" s="166">
        <f>G25+G24</f>
        <v>0</v>
      </c>
      <c r="H26" s="167"/>
    </row>
    <row r="27" spans="1:8" x14ac:dyDescent="0.35">
      <c r="A27" s="168"/>
      <c r="B27" s="148"/>
      <c r="C27" s="148"/>
      <c r="D27" s="169"/>
      <c r="E27" s="148"/>
      <c r="F27" s="148"/>
      <c r="G27" s="148"/>
      <c r="H27" s="149"/>
    </row>
    <row r="28" spans="1:8" ht="15" thickBot="1" x14ac:dyDescent="0.4">
      <c r="A28" s="170"/>
      <c r="B28" s="171"/>
      <c r="C28" s="171"/>
      <c r="D28" s="172"/>
      <c r="E28" s="171"/>
      <c r="F28" s="171"/>
      <c r="G28" s="171"/>
      <c r="H28" s="173"/>
    </row>
    <row r="29" spans="1:8" s="29" customFormat="1" ht="34.5" customHeight="1" thickBot="1" x14ac:dyDescent="0.4">
      <c r="A29" s="365" t="s">
        <v>175</v>
      </c>
      <c r="B29" s="366"/>
      <c r="C29" s="367">
        <f>'Summary of all kit Items'!C100:G100</f>
        <v>0</v>
      </c>
      <c r="D29" s="367"/>
      <c r="E29" s="367"/>
      <c r="F29" s="367"/>
      <c r="G29" s="368"/>
      <c r="H29" s="63"/>
    </row>
    <row r="30" spans="1:8" s="29" customFormat="1" ht="34.5" customHeight="1" thickBot="1" x14ac:dyDescent="0.4">
      <c r="A30" s="385" t="s">
        <v>176</v>
      </c>
      <c r="B30" s="386"/>
      <c r="C30" s="367">
        <f>'Summary of all kit Items'!C101:G101</f>
        <v>0</v>
      </c>
      <c r="D30" s="367"/>
      <c r="E30" s="367"/>
      <c r="F30" s="367"/>
      <c r="G30" s="368"/>
      <c r="H30" s="63"/>
    </row>
    <row r="31" spans="1:8" s="29" customFormat="1" ht="49" customHeight="1" thickBot="1" x14ac:dyDescent="0.4">
      <c r="A31" s="387" t="s">
        <v>177</v>
      </c>
      <c r="B31" s="388"/>
      <c r="C31" s="407">
        <f>'Summary of all kit Items'!C102:G102</f>
        <v>0</v>
      </c>
      <c r="D31" s="407"/>
      <c r="E31" s="407"/>
      <c r="F31" s="407"/>
      <c r="G31" s="408"/>
      <c r="H31" s="94"/>
    </row>
  </sheetData>
  <sheetProtection algorithmName="SHA-512" hashValue="jNsQycFuDnvTSj/fONOR81MVMpms5V0NbW6IYbo2VwV+zIdXbbxVU07biQjtfeEDwRjGu5Ugb32zgfpKo8XCcA==" saltValue="t2ToH+aPoFg4eXVSHz/CyQ==" spinCount="100000" sheet="1" objects="1" scenarios="1" formatColumns="0" formatRows="0"/>
  <autoFilter ref="A2:H2" xr:uid="{79A6121A-CB21-444C-ADAF-6D44C753F5AD}"/>
  <mergeCells count="11">
    <mergeCell ref="A1:C1"/>
    <mergeCell ref="A24:E24"/>
    <mergeCell ref="A25:E25"/>
    <mergeCell ref="A26:E26"/>
    <mergeCell ref="D1:E1"/>
    <mergeCell ref="A29:B29"/>
    <mergeCell ref="C29:G29"/>
    <mergeCell ref="A30:B30"/>
    <mergeCell ref="C30:G30"/>
    <mergeCell ref="A31:B31"/>
    <mergeCell ref="C31:G31"/>
  </mergeCells>
  <pageMargins left="0.7" right="0.7" top="0.75" bottom="0.75" header="0.3" footer="0.3"/>
  <pageSetup scale="58" fitToHeight="10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6498D-9D27-45D9-9ECF-902F29BFB8F3}">
  <sheetPr>
    <tabColor theme="8" tint="0.39997558519241921"/>
    <pageSetUpPr fitToPage="1"/>
  </sheetPr>
  <dimension ref="A1:H18"/>
  <sheetViews>
    <sheetView showGridLines="0" showZeros="0" zoomScale="85" zoomScaleNormal="85" workbookViewId="0">
      <pane ySplit="2" topLeftCell="A3" activePane="bottomLeft" state="frozen"/>
      <selection activeCell="G13" sqref="G13"/>
      <selection pane="bottomLeft" activeCell="B3" sqref="B3"/>
    </sheetView>
  </sheetViews>
  <sheetFormatPr defaultColWidth="9.453125" defaultRowHeight="14.5" x14ac:dyDescent="0.35"/>
  <cols>
    <col min="1" max="1" width="6.54296875" style="177" customWidth="1"/>
    <col min="2" max="2" width="22.54296875" style="177" customWidth="1"/>
    <col min="3" max="3" width="66.453125" style="177" customWidth="1"/>
    <col min="4" max="4" width="8.453125" style="177" customWidth="1"/>
    <col min="5" max="5" width="11.453125" style="177" customWidth="1"/>
    <col min="6" max="6" width="17.1796875" style="177" customWidth="1"/>
    <col min="7" max="7" width="18.54296875" style="177" customWidth="1"/>
    <col min="8" max="8" width="26.453125" style="177" customWidth="1"/>
    <col min="9" max="16384" width="9.453125" style="177"/>
  </cols>
  <sheetData>
    <row r="1" spans="1:8" ht="29" thickBot="1" x14ac:dyDescent="0.4">
      <c r="A1" s="422" t="s">
        <v>193</v>
      </c>
      <c r="B1" s="423"/>
      <c r="C1" s="423"/>
      <c r="D1" s="396" t="s">
        <v>72</v>
      </c>
      <c r="E1" s="397"/>
      <c r="F1" s="175"/>
      <c r="G1" s="175"/>
      <c r="H1" s="176"/>
    </row>
    <row r="2" spans="1:8" s="183" customFormat="1" ht="29" x14ac:dyDescent="0.35">
      <c r="A2" s="178" t="s">
        <v>11</v>
      </c>
      <c r="B2" s="179" t="s">
        <v>13</v>
      </c>
      <c r="C2" s="180" t="s">
        <v>37</v>
      </c>
      <c r="D2" s="180" t="s">
        <v>0</v>
      </c>
      <c r="E2" s="180" t="s">
        <v>38</v>
      </c>
      <c r="F2" s="85" t="s">
        <v>77</v>
      </c>
      <c r="G2" s="181" t="s">
        <v>78</v>
      </c>
      <c r="H2" s="182" t="s">
        <v>79</v>
      </c>
    </row>
    <row r="3" spans="1:8" s="191" customFormat="1" ht="62" x14ac:dyDescent="0.35">
      <c r="A3" s="184">
        <v>1</v>
      </c>
      <c r="B3" s="185" t="s">
        <v>80</v>
      </c>
      <c r="C3" s="186" t="str">
        <f>VLOOKUP(B3,'Summary of all kit Items'!$B$4:$F$93,2,FALSE)</f>
        <v>Carpenter hand saw, 400-450mm blade, lacquered, overall length 550mm±50mm; Blade thickness : 1 mm, protected against oxidation; Protective cardboard, teeth protection with hard plastic cover; 7 teeth per inch; Wooden dismountable handle, polished varnish hardwood</v>
      </c>
      <c r="D3" s="187" t="s">
        <v>42</v>
      </c>
      <c r="E3" s="187">
        <v>1</v>
      </c>
      <c r="F3" s="188">
        <f>VLOOKUP(B3,'Summary of all kit Items'!$B$4:$G$93,6,FALSE)</f>
        <v>0</v>
      </c>
      <c r="G3" s="189">
        <f>F3*E3</f>
        <v>0</v>
      </c>
      <c r="H3" s="190">
        <f>VLOOKUP(B3,'Summary of all kit Items'!$B$4:$F$93,5,FALSE)</f>
        <v>0</v>
      </c>
    </row>
    <row r="4" spans="1:8" s="191" customFormat="1" ht="62" x14ac:dyDescent="0.35">
      <c r="A4" s="184">
        <v>2</v>
      </c>
      <c r="B4" s="185" t="s">
        <v>82</v>
      </c>
      <c r="C4" s="186" t="str">
        <f>VLOOKUP(B4,'Summary of all kit Items'!$B$4:$F$93,2,FALSE)</f>
        <v>Pressed carbon steel, hardened and tempered; Size: (295x225) mm, hole diameter: front side 36mm, back side 40 mm; Weight : 1000 gram without handle; Handel : Length 1070 mm, Smooth polished, varnished surfaces with Dry, strong and flexible wood.</v>
      </c>
      <c r="D4" s="187" t="s">
        <v>42</v>
      </c>
      <c r="E4" s="187">
        <v>1</v>
      </c>
      <c r="F4" s="188">
        <f>VLOOKUP(B4,'Summary of all kit Items'!$B$4:$G$93,6,FALSE)</f>
        <v>0</v>
      </c>
      <c r="G4" s="189">
        <f t="shared" ref="G4:G10" si="0">F4*E4</f>
        <v>0</v>
      </c>
      <c r="H4" s="190">
        <f>VLOOKUP(B4,'Summary of all kit Items'!$B$4:$F$93,5,FALSE)</f>
        <v>0</v>
      </c>
    </row>
    <row r="5" spans="1:8" s="191" customFormat="1" ht="42" customHeight="1" x14ac:dyDescent="0.35">
      <c r="A5" s="184">
        <v>3</v>
      </c>
      <c r="B5" s="185" t="s">
        <v>84</v>
      </c>
      <c r="C5" s="186" t="str">
        <f>VLOOKUP(B5,'Summary of all kit Items'!$B$4:$F$93,2,FALSE)</f>
        <v>Curved blade (12 inch), lacquered against oxidation, overall length 16 - 18 Inch; Black smith made and locally available ; (Not a Khukuri)</v>
      </c>
      <c r="D5" s="187" t="s">
        <v>42</v>
      </c>
      <c r="E5" s="187">
        <v>1</v>
      </c>
      <c r="F5" s="188">
        <f>VLOOKUP(B5,'Summary of all kit Items'!$B$4:$G$93,6,FALSE)</f>
        <v>0</v>
      </c>
      <c r="G5" s="189">
        <f t="shared" si="0"/>
        <v>0</v>
      </c>
      <c r="H5" s="190">
        <f>VLOOKUP(B5,'Summary of all kit Items'!$B$4:$F$93,5,FALSE)</f>
        <v>0</v>
      </c>
    </row>
    <row r="6" spans="1:8" s="191" customFormat="1" ht="62" x14ac:dyDescent="0.35">
      <c r="A6" s="184">
        <v>4</v>
      </c>
      <c r="B6" s="185" t="s">
        <v>85</v>
      </c>
      <c r="C6" s="186" t="str">
        <f>VLOOKUP(B6,'Summary of all kit Items'!$B$4:$F$93,2,FALSE)</f>
        <v>Heavy duty Hot-forged carbon steel, side cutting pliers known as linemen pliers or side cutter; protected against corrosion with special paint; having gripping jaws, a cutting edge and insulating handel; Size 200 mm</v>
      </c>
      <c r="D6" s="187" t="s">
        <v>42</v>
      </c>
      <c r="E6" s="187">
        <v>1</v>
      </c>
      <c r="F6" s="188">
        <f>VLOOKUP(B6,'Summary of all kit Items'!$B$4:$G$93,6,FALSE)</f>
        <v>0</v>
      </c>
      <c r="G6" s="189">
        <f t="shared" si="0"/>
        <v>0</v>
      </c>
      <c r="H6" s="190">
        <f>VLOOKUP(B6,'Summary of all kit Items'!$B$4:$F$93,5,FALSE)</f>
        <v>0</v>
      </c>
    </row>
    <row r="7" spans="1:8" s="191" customFormat="1" ht="62" x14ac:dyDescent="0.35">
      <c r="A7" s="184">
        <v>5</v>
      </c>
      <c r="B7" s="185" t="s">
        <v>87</v>
      </c>
      <c r="C7" s="186" t="str">
        <f>VLOOKUP(B7,'Summary of all kit Items'!$B$4:$F$93,2,FALSE)</f>
        <v>Carpenter hammer, head and handle, hammer head with flat and claw side: High carbon steel head, treated to achieve a martens tic structure, with dressed striking faces; Weight of head: 750 gram; Handel: Smooth polished, varnished surfaces with Dry, strong and flexible wood.</v>
      </c>
      <c r="D7" s="187" t="s">
        <v>42</v>
      </c>
      <c r="E7" s="187">
        <v>1</v>
      </c>
      <c r="F7" s="188">
        <f>VLOOKUP(B7,'Summary of all kit Items'!$B$4:$G$93,6,FALSE)</f>
        <v>0</v>
      </c>
      <c r="G7" s="189">
        <f t="shared" si="0"/>
        <v>0</v>
      </c>
      <c r="H7" s="190">
        <f>VLOOKUP(B7,'Summary of all kit Items'!$B$4:$F$93,5,FALSE)</f>
        <v>0</v>
      </c>
    </row>
    <row r="8" spans="1:8" s="191" customFormat="1" ht="31" x14ac:dyDescent="0.35">
      <c r="A8" s="184">
        <v>6</v>
      </c>
      <c r="B8" s="185" t="s">
        <v>89</v>
      </c>
      <c r="C8" s="186" t="str">
        <f>VLOOKUP(B8,'Summary of all kit Items'!$B$4:$F$93,2,FALSE)</f>
        <v>Iron; Circular shape, smooth and sharp in one end for digging; Size : Dia 25 mm, Length 4 feet; Weight: 4 kg +</v>
      </c>
      <c r="D8" s="187" t="s">
        <v>42</v>
      </c>
      <c r="E8" s="187">
        <v>1</v>
      </c>
      <c r="F8" s="188">
        <f>VLOOKUP(B8,'Summary of all kit Items'!$B$4:$G$93,6,FALSE)</f>
        <v>0</v>
      </c>
      <c r="G8" s="189">
        <f t="shared" si="0"/>
        <v>0</v>
      </c>
      <c r="H8" s="190">
        <f>VLOOKUP(B8,'Summary of all kit Items'!$B$4:$F$93,5,FALSE)</f>
        <v>0</v>
      </c>
    </row>
    <row r="9" spans="1:8" s="191" customFormat="1" ht="38" customHeight="1" x14ac:dyDescent="0.35">
      <c r="A9" s="184">
        <v>7</v>
      </c>
      <c r="B9" s="185" t="s">
        <v>134</v>
      </c>
      <c r="C9" s="186" t="str">
        <f>VLOOKUP(B9,'Summary of all kit Items'!$B$4:$F$93,2,FALSE)</f>
        <v xml:space="preserve">With wooden handel, Weight minimum: </v>
      </c>
      <c r="D9" s="187" t="s">
        <v>42</v>
      </c>
      <c r="E9" s="187">
        <v>1</v>
      </c>
      <c r="F9" s="188">
        <f>VLOOKUP(B9,'Summary of all kit Items'!$B$4:$G$93,6,FALSE)</f>
        <v>0</v>
      </c>
      <c r="G9" s="189">
        <f t="shared" si="0"/>
        <v>0</v>
      </c>
      <c r="H9" s="190">
        <f>VLOOKUP(B9,'Summary of all kit Items'!$B$4:$F$93,5,FALSE)</f>
        <v>0</v>
      </c>
    </row>
    <row r="10" spans="1:8" s="191" customFormat="1" ht="46.5" x14ac:dyDescent="0.35">
      <c r="A10" s="184">
        <v>8</v>
      </c>
      <c r="B10" s="192" t="s">
        <v>158</v>
      </c>
      <c r="C10" s="186" t="str">
        <f>VLOOKUP(B10,'Summary of all kit Items'!$B$4:$F$93,2,FALSE)</f>
        <v>woven polypropylene; Size : 1300x400mm; Colour: White; All tools (1 to 7 items) should be packed in woven sack with eyelets and 4 mm dia nylon rope on top to tie</v>
      </c>
      <c r="D10" s="187" t="s">
        <v>42</v>
      </c>
      <c r="E10" s="187">
        <v>1</v>
      </c>
      <c r="F10" s="188">
        <f>VLOOKUP(B10,'Summary of all kit Items'!$B$4:$G$93,6,FALSE)</f>
        <v>0</v>
      </c>
      <c r="G10" s="189">
        <f t="shared" si="0"/>
        <v>0</v>
      </c>
      <c r="H10" s="190">
        <f>VLOOKUP(B10,'Summary of all kit Items'!$B$4:$F$93,5,FALSE)</f>
        <v>0</v>
      </c>
    </row>
    <row r="11" spans="1:8" ht="28" customHeight="1" x14ac:dyDescent="0.35">
      <c r="A11" s="418" t="s">
        <v>8</v>
      </c>
      <c r="B11" s="419"/>
      <c r="C11" s="419"/>
      <c r="D11" s="419"/>
      <c r="E11" s="419"/>
      <c r="F11" s="193"/>
      <c r="G11" s="194">
        <f>SUM(G3:G10)</f>
        <v>0</v>
      </c>
      <c r="H11" s="195"/>
    </row>
    <row r="12" spans="1:8" ht="28" customHeight="1" x14ac:dyDescent="0.35">
      <c r="A12" s="418" t="s">
        <v>9</v>
      </c>
      <c r="B12" s="419"/>
      <c r="C12" s="419"/>
      <c r="D12" s="419"/>
      <c r="E12" s="419"/>
      <c r="F12" s="193"/>
      <c r="G12" s="194">
        <f>G11*13%</f>
        <v>0</v>
      </c>
      <c r="H12" s="195"/>
    </row>
    <row r="13" spans="1:8" ht="28" customHeight="1" thickBot="1" x14ac:dyDescent="0.4">
      <c r="A13" s="420" t="s">
        <v>10</v>
      </c>
      <c r="B13" s="421"/>
      <c r="C13" s="421"/>
      <c r="D13" s="421"/>
      <c r="E13" s="421"/>
      <c r="F13" s="196"/>
      <c r="G13" s="197">
        <f>G12+G11</f>
        <v>0</v>
      </c>
      <c r="H13" s="198"/>
    </row>
    <row r="14" spans="1:8" ht="15" thickBot="1" x14ac:dyDescent="0.4">
      <c r="A14" s="199"/>
      <c r="B14" s="175"/>
      <c r="C14" s="175"/>
      <c r="D14" s="175"/>
      <c r="E14" s="175"/>
      <c r="F14" s="175"/>
      <c r="G14" s="175"/>
      <c r="H14" s="176"/>
    </row>
    <row r="15" spans="1:8" s="29" customFormat="1" ht="34.5" customHeight="1" thickBot="1" x14ac:dyDescent="0.4">
      <c r="A15" s="365" t="s">
        <v>175</v>
      </c>
      <c r="B15" s="366"/>
      <c r="C15" s="367">
        <f>'Summary of all kit Items'!C100:G100</f>
        <v>0</v>
      </c>
      <c r="D15" s="367"/>
      <c r="E15" s="367"/>
      <c r="F15" s="367"/>
      <c r="G15" s="368"/>
      <c r="H15" s="63"/>
    </row>
    <row r="16" spans="1:8" s="29" customFormat="1" ht="34.5" customHeight="1" thickBot="1" x14ac:dyDescent="0.4">
      <c r="A16" s="385" t="s">
        <v>176</v>
      </c>
      <c r="B16" s="386"/>
      <c r="C16" s="367">
        <f>'Summary of all kit Items'!C101:G101</f>
        <v>0</v>
      </c>
      <c r="D16" s="367"/>
      <c r="E16" s="367"/>
      <c r="F16" s="367"/>
      <c r="G16" s="368"/>
      <c r="H16" s="63"/>
    </row>
    <row r="17" spans="1:8" s="29" customFormat="1" ht="49" customHeight="1" thickBot="1" x14ac:dyDescent="0.4">
      <c r="A17" s="387" t="s">
        <v>177</v>
      </c>
      <c r="B17" s="388"/>
      <c r="C17" s="416">
        <f>'Summary of all kit Items'!C102:G102</f>
        <v>0</v>
      </c>
      <c r="D17" s="416"/>
      <c r="E17" s="416"/>
      <c r="F17" s="416"/>
      <c r="G17" s="417"/>
      <c r="H17" s="63"/>
    </row>
    <row r="18" spans="1:8" s="29" customFormat="1" ht="15" thickBot="1" x14ac:dyDescent="0.4">
      <c r="A18" s="89"/>
      <c r="B18" s="90"/>
      <c r="C18" s="91"/>
      <c r="D18" s="92"/>
      <c r="E18" s="92"/>
      <c r="F18" s="93"/>
      <c r="G18" s="92"/>
      <c r="H18" s="94"/>
    </row>
  </sheetData>
  <sheetProtection algorithmName="SHA-512" hashValue="icwT14B/xZWfeqe/eqb8hBek1ffLDXUDeWPLO/+5IJi4bJREBO/HMMNUTgFUFe5c9Uqc+6iplW1f3FmwP2a3kw==" saltValue="dXUUUARAe07ieP2za/boeQ==" spinCount="100000" sheet="1" objects="1" scenarios="1" formatColumns="0" formatRows="0"/>
  <mergeCells count="11">
    <mergeCell ref="A1:C1"/>
    <mergeCell ref="D1:E1"/>
    <mergeCell ref="A15:B15"/>
    <mergeCell ref="C15:G15"/>
    <mergeCell ref="A16:B16"/>
    <mergeCell ref="C16:G16"/>
    <mergeCell ref="A17:B17"/>
    <mergeCell ref="C17:G17"/>
    <mergeCell ref="A11:E11"/>
    <mergeCell ref="A12:E12"/>
    <mergeCell ref="A13:E13"/>
  </mergeCells>
  <pageMargins left="0.7" right="0.7" top="0.75" bottom="0.75" header="0.3" footer="0.3"/>
  <pageSetup scale="50" fitToHeight="10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805EB-7FA4-4A78-8BA5-80C985AD62B1}">
  <sheetPr>
    <tabColor theme="8" tint="0.39997558519241921"/>
    <pageSetUpPr fitToPage="1"/>
  </sheetPr>
  <dimension ref="A1:H17"/>
  <sheetViews>
    <sheetView showGridLines="0" showZeros="0" zoomScale="85" zoomScaleNormal="85" workbookViewId="0">
      <selection activeCell="B3" sqref="B3"/>
    </sheetView>
  </sheetViews>
  <sheetFormatPr defaultColWidth="9.1796875" defaultRowHeight="14.5" x14ac:dyDescent="0.35"/>
  <cols>
    <col min="1" max="1" width="7.1796875" style="202" bestFit="1" customWidth="1"/>
    <col min="2" max="2" width="28.26953125" style="202" customWidth="1"/>
    <col min="3" max="3" width="48.7265625" style="202" customWidth="1"/>
    <col min="4" max="4" width="12.81640625" style="202" customWidth="1"/>
    <col min="5" max="5" width="9.1796875" style="222"/>
    <col min="6" max="6" width="15.453125" style="202" customWidth="1"/>
    <col min="7" max="7" width="17.453125" style="202" customWidth="1"/>
    <col min="8" max="8" width="33.1796875" style="202" customWidth="1"/>
    <col min="9" max="16384" width="9.1796875" style="202"/>
  </cols>
  <sheetData>
    <row r="1" spans="1:8" ht="34" thickBot="1" x14ac:dyDescent="0.4">
      <c r="A1" s="426" t="s">
        <v>195</v>
      </c>
      <c r="B1" s="427"/>
      <c r="C1" s="427"/>
      <c r="D1" s="396" t="s">
        <v>72</v>
      </c>
      <c r="E1" s="397"/>
      <c r="F1" s="200"/>
      <c r="G1" s="200"/>
      <c r="H1" s="201"/>
    </row>
    <row r="2" spans="1:8" s="40" customFormat="1" ht="31.5" thickTop="1" x14ac:dyDescent="0.35">
      <c r="A2" s="203" t="s">
        <v>36</v>
      </c>
      <c r="B2" s="204" t="s">
        <v>13</v>
      </c>
      <c r="C2" s="205" t="s">
        <v>37</v>
      </c>
      <c r="D2" s="205" t="s">
        <v>0</v>
      </c>
      <c r="E2" s="205" t="s">
        <v>38</v>
      </c>
      <c r="F2" s="205" t="s">
        <v>40</v>
      </c>
      <c r="G2" s="205" t="s">
        <v>41</v>
      </c>
      <c r="H2" s="206" t="s">
        <v>163</v>
      </c>
    </row>
    <row r="3" spans="1:8" s="147" customFormat="1" ht="107.5" customHeight="1" x14ac:dyDescent="0.35">
      <c r="A3" s="207">
        <v>1</v>
      </c>
      <c r="B3" s="208" t="s">
        <v>68</v>
      </c>
      <c r="C3" s="208" t="str">
        <f>VLOOKUP(B3,'Summary of all kit Items'!$B$4:$F$93,2,FALSE)</f>
        <v xml:space="preserve">Woven high-density polyethylene (HDPE) black fibres fabric laminated on both sides with low-density polyethylene (LDPE) coating; Size (12'x18'); Weight: 5 kg; Preferred thickness ; 200-250 GSM, No welding is allowed in the middle of the sheet; Number of eyelets 18	
</v>
      </c>
      <c r="D3" s="209" t="s">
        <v>42</v>
      </c>
      <c r="E3" s="209">
        <v>2</v>
      </c>
      <c r="F3" s="209">
        <f>VLOOKUP(B3,'Summary of all kit Items'!$B$4:$G$93,6,FALSE)</f>
        <v>0</v>
      </c>
      <c r="G3" s="209">
        <f>F3*E3</f>
        <v>0</v>
      </c>
      <c r="H3" s="82">
        <f>VLOOKUP(B3,'Summary of all kit Items'!$B$4:$F$93,5,FALSE)</f>
        <v>0</v>
      </c>
    </row>
    <row r="4" spans="1:8" s="147" customFormat="1" ht="30" customHeight="1" x14ac:dyDescent="0.35">
      <c r="A4" s="210">
        <v>2</v>
      </c>
      <c r="B4" s="211" t="s">
        <v>60</v>
      </c>
      <c r="C4" s="208" t="str">
        <f>VLOOKUP(B4,'Summary of all kit Items'!$B$4:$F$93,2,FALSE)</f>
        <v xml:space="preserve"> 8mm thickness,  roll of 10 mtrs</v>
      </c>
      <c r="D4" s="212" t="s">
        <v>61</v>
      </c>
      <c r="E4" s="212">
        <v>1</v>
      </c>
      <c r="F4" s="209">
        <f>VLOOKUP(B4,'Summary of all kit Items'!$B$4:$G$93,6,FALSE)</f>
        <v>0</v>
      </c>
      <c r="G4" s="209">
        <f t="shared" ref="G4:G8" si="0">F4*E4</f>
        <v>0</v>
      </c>
      <c r="H4" s="82">
        <f>VLOOKUP(B4,'Summary of all kit Items'!$B$4:$F$93,5,FALSE)</f>
        <v>0</v>
      </c>
    </row>
    <row r="5" spans="1:8" s="147" customFormat="1" ht="31" x14ac:dyDescent="0.35">
      <c r="A5" s="207">
        <v>3</v>
      </c>
      <c r="B5" s="464" t="s">
        <v>132</v>
      </c>
      <c r="C5" s="208" t="str">
        <f>VLOOKUP(B5,'Summary of all kit Items'!$B$4:$F$93,2,FALSE)</f>
        <v>Plain Soft Pollar fleece blanke-Double Layer Size-200x230cm-Weight approx-3.5gm</v>
      </c>
      <c r="D5" s="209" t="s">
        <v>42</v>
      </c>
      <c r="E5" s="209">
        <v>2</v>
      </c>
      <c r="F5" s="209">
        <f>VLOOKUP(B5,'Summary of all kit Items'!$B$4:$G$93,6,FALSE)</f>
        <v>0</v>
      </c>
      <c r="G5" s="209">
        <f t="shared" si="0"/>
        <v>0</v>
      </c>
      <c r="H5" s="82">
        <f>VLOOKUP(B5,'Summary of all kit Items'!$B$4:$F$93,5,FALSE)</f>
        <v>0</v>
      </c>
    </row>
    <row r="6" spans="1:8" s="147" customFormat="1" ht="46.5" x14ac:dyDescent="0.35">
      <c r="A6" s="207">
        <v>4</v>
      </c>
      <c r="B6" s="464" t="s">
        <v>69</v>
      </c>
      <c r="C6" s="208" t="str">
        <f>VLOOKUP(B6,'Summary of all kit Items'!$B$4:$F$93,2,FALSE)</f>
        <v>closed cell PPE (Polyphenylene Ether), Thickness-12mm min. density 27 kg/ m3; Size: king-(approx-54ich*80 inch (6*4 fit )</v>
      </c>
      <c r="D6" s="209" t="s">
        <v>42</v>
      </c>
      <c r="E6" s="209">
        <v>2</v>
      </c>
      <c r="F6" s="209">
        <f>VLOOKUP(B6,'Summary of all kit Items'!$B$4:$G$93,6,FALSE)</f>
        <v>0</v>
      </c>
      <c r="G6" s="209">
        <f t="shared" si="0"/>
        <v>0</v>
      </c>
      <c r="H6" s="82">
        <f>VLOOKUP(B6,'Summary of all kit Items'!$B$4:$F$93,5,FALSE)</f>
        <v>0</v>
      </c>
    </row>
    <row r="7" spans="1:8" s="147" customFormat="1" ht="124" x14ac:dyDescent="0.35">
      <c r="A7" s="207">
        <v>5</v>
      </c>
      <c r="B7" s="464" t="s">
        <v>70</v>
      </c>
      <c r="C7" s="208" t="str">
        <f>VLOOKUP(B7,'Summary of all kit Items'!$B$4:$F$93,2,FALSE)</f>
        <v xml:space="preserve">
12 LEDs, built-in solar panel, 2 AAA batteries. Solar lamp: Rechargeable by solar or 220V. USB outlet for phone charging, Micro-USB inlet for solar/charger. High/low beam, battery indicator, shockproof, rain-resistant, 500+ cycles. 360° light, 12h max charge time. USB-A output: 5V, 0.4A, 3.5Wh, 1Wh after 4h charge.</v>
      </c>
      <c r="D7" s="209" t="s">
        <v>42</v>
      </c>
      <c r="E7" s="209">
        <v>1</v>
      </c>
      <c r="F7" s="209">
        <f>VLOOKUP(B7,'Summary of all kit Items'!$B$4:$G$93,6,FALSE)</f>
        <v>0</v>
      </c>
      <c r="G7" s="209">
        <f t="shared" si="0"/>
        <v>0</v>
      </c>
      <c r="H7" s="82">
        <f>VLOOKUP(B7,'Summary of all kit Items'!$B$4:$F$93,5,FALSE)</f>
        <v>0</v>
      </c>
    </row>
    <row r="8" spans="1:8" s="147" customFormat="1" ht="67.5" customHeight="1" x14ac:dyDescent="0.35">
      <c r="A8" s="207">
        <v>6</v>
      </c>
      <c r="B8" s="464" t="s">
        <v>141</v>
      </c>
      <c r="C8" s="208" t="str">
        <f>VLOOKUP(B8,'Summary of all kit Items'!$B$4:$F$93,2,FALSE)</f>
        <v>Mosquito Net for Double Bed size Polyester</v>
      </c>
      <c r="D8" s="209" t="s">
        <v>42</v>
      </c>
      <c r="E8" s="209">
        <v>2</v>
      </c>
      <c r="F8" s="209">
        <f>VLOOKUP(B8,'Summary of all kit Items'!$B$4:$G$93,6,FALSE)</f>
        <v>0</v>
      </c>
      <c r="G8" s="209">
        <f t="shared" si="0"/>
        <v>0</v>
      </c>
      <c r="H8" s="82">
        <f>VLOOKUP(B8,'Summary of all kit Items'!$B$4:$F$93,5,FALSE)</f>
        <v>0</v>
      </c>
    </row>
    <row r="9" spans="1:8" ht="36" customHeight="1" x14ac:dyDescent="0.35">
      <c r="A9" s="51">
        <v>10</v>
      </c>
      <c r="B9" s="213" t="s">
        <v>228</v>
      </c>
      <c r="C9" s="208" t="str">
        <f>VLOOKUP(B9,'Summary of all kit Items'!$B$4:$F$93,2,FALSE)</f>
        <v>Packaging Sack- NFI Kit water proof with Plan logo</v>
      </c>
      <c r="D9" s="209" t="s">
        <v>42</v>
      </c>
      <c r="E9" s="209">
        <v>1</v>
      </c>
      <c r="F9" s="209">
        <f>VLOOKUP(B9,'Summary of all kit Items'!$B$4:$G$93,6,FALSE)</f>
        <v>0</v>
      </c>
      <c r="G9" s="209">
        <f t="shared" ref="G9" si="1">F9*E9</f>
        <v>0</v>
      </c>
      <c r="H9" s="82">
        <f>VLOOKUP(B9,'Summary of all kit Items'!$B$4:$F$93,5,FALSE)</f>
        <v>0</v>
      </c>
    </row>
    <row r="10" spans="1:8" ht="24.5" customHeight="1" x14ac:dyDescent="0.35">
      <c r="A10" s="381" t="s">
        <v>8</v>
      </c>
      <c r="B10" s="382"/>
      <c r="C10" s="382"/>
      <c r="D10" s="382"/>
      <c r="E10" s="382"/>
      <c r="F10" s="214"/>
      <c r="G10" s="214">
        <f>SUM(G3:G9)</f>
        <v>0</v>
      </c>
      <c r="H10" s="215"/>
    </row>
    <row r="11" spans="1:8" ht="24.5" customHeight="1" x14ac:dyDescent="0.35">
      <c r="A11" s="381" t="s">
        <v>9</v>
      </c>
      <c r="B11" s="382"/>
      <c r="C11" s="382"/>
      <c r="D11" s="382"/>
      <c r="E11" s="382"/>
      <c r="F11" s="214"/>
      <c r="G11" s="214">
        <f>G10*13/100</f>
        <v>0</v>
      </c>
      <c r="H11" s="215"/>
    </row>
    <row r="12" spans="1:8" ht="24.5" customHeight="1" thickBot="1" x14ac:dyDescent="0.4">
      <c r="A12" s="424" t="s">
        <v>10</v>
      </c>
      <c r="B12" s="425"/>
      <c r="C12" s="425"/>
      <c r="D12" s="425"/>
      <c r="E12" s="425"/>
      <c r="F12" s="216"/>
      <c r="G12" s="216">
        <f>G11+G10</f>
        <v>0</v>
      </c>
      <c r="H12" s="217"/>
    </row>
    <row r="13" spans="1:8" ht="15.5" thickTop="1" thickBot="1" x14ac:dyDescent="0.4">
      <c r="A13" s="218"/>
      <c r="B13" s="219"/>
      <c r="C13" s="219"/>
      <c r="D13" s="219"/>
      <c r="E13" s="220"/>
      <c r="F13" s="219"/>
      <c r="G13" s="219"/>
      <c r="H13" s="221"/>
    </row>
    <row r="14" spans="1:8" s="29" customFormat="1" ht="34.5" customHeight="1" thickBot="1" x14ac:dyDescent="0.4">
      <c r="A14" s="365" t="s">
        <v>175</v>
      </c>
      <c r="B14" s="366"/>
      <c r="C14" s="367">
        <f>'Summary of all kit Items'!C100:G100</f>
        <v>0</v>
      </c>
      <c r="D14" s="367"/>
      <c r="E14" s="367"/>
      <c r="F14" s="367"/>
      <c r="G14" s="368"/>
      <c r="H14" s="63"/>
    </row>
    <row r="15" spans="1:8" s="29" customFormat="1" ht="34.5" customHeight="1" thickBot="1" x14ac:dyDescent="0.4">
      <c r="A15" s="385" t="s">
        <v>176</v>
      </c>
      <c r="B15" s="386"/>
      <c r="C15" s="367">
        <f>'Summary of all kit Items'!C101:G101</f>
        <v>0</v>
      </c>
      <c r="D15" s="367"/>
      <c r="E15" s="367"/>
      <c r="F15" s="367"/>
      <c r="G15" s="368"/>
      <c r="H15" s="63"/>
    </row>
    <row r="16" spans="1:8" s="29" customFormat="1" ht="49" customHeight="1" thickBot="1" x14ac:dyDescent="0.4">
      <c r="A16" s="387" t="s">
        <v>177</v>
      </c>
      <c r="B16" s="388"/>
      <c r="C16" s="416">
        <f>'Summary of all kit Items'!C102:G102</f>
        <v>0</v>
      </c>
      <c r="D16" s="416"/>
      <c r="E16" s="416"/>
      <c r="F16" s="416"/>
      <c r="G16" s="417"/>
      <c r="H16" s="63"/>
    </row>
    <row r="17" spans="1:8" s="29" customFormat="1" ht="15" thickBot="1" x14ac:dyDescent="0.4">
      <c r="A17" s="89"/>
      <c r="B17" s="90"/>
      <c r="C17" s="91"/>
      <c r="D17" s="92"/>
      <c r="E17" s="92"/>
      <c r="F17" s="93"/>
      <c r="G17" s="92"/>
      <c r="H17" s="94"/>
    </row>
  </sheetData>
  <sheetProtection algorithmName="SHA-512" hashValue="xo3D9Ar3t9Ah2kXT5kPohJH3Cy9iG5JnfSjV6ZtwwR50NcrCQ3dYAsRyFZkjsCHDuM+grhx5y5roefOf+tRSSg==" saltValue="dTp9pIX4oynJZIT9C4rL5Q==" spinCount="100000" sheet="1" objects="1" scenarios="1" formatColumns="0" formatRows="0"/>
  <autoFilter ref="A2:H2" xr:uid="{66D1375D-C3D7-4E5F-AE44-D099691B2649}"/>
  <mergeCells count="11">
    <mergeCell ref="A10:E10"/>
    <mergeCell ref="A11:E11"/>
    <mergeCell ref="A12:E12"/>
    <mergeCell ref="A1:C1"/>
    <mergeCell ref="D1:E1"/>
    <mergeCell ref="A14:B14"/>
    <mergeCell ref="C14:G14"/>
    <mergeCell ref="A15:B15"/>
    <mergeCell ref="C15:G15"/>
    <mergeCell ref="A16:B16"/>
    <mergeCell ref="C16:G16"/>
  </mergeCells>
  <pageMargins left="0.7" right="0.7" top="0.75" bottom="0.75" header="0.3" footer="0.3"/>
  <pageSetup scale="52" fitToHeight="10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AB2A-7728-4B91-B7CE-A586E088961A}">
  <sheetPr>
    <tabColor theme="8" tint="0.39997558519241921"/>
  </sheetPr>
  <dimension ref="A1:H20"/>
  <sheetViews>
    <sheetView showGridLines="0" showZeros="0" zoomScale="70" zoomScaleNormal="70" workbookViewId="0">
      <pane ySplit="2" topLeftCell="A3" activePane="bottomLeft" state="frozen"/>
      <selection activeCell="G13" sqref="G13"/>
      <selection pane="bottomLeft" activeCell="C3" sqref="C3"/>
    </sheetView>
  </sheetViews>
  <sheetFormatPr defaultColWidth="9.1796875" defaultRowHeight="15.5" x14ac:dyDescent="0.35"/>
  <cols>
    <col min="1" max="1" width="8.54296875" style="223" bestFit="1" customWidth="1"/>
    <col min="2" max="2" width="33.6328125" style="223" customWidth="1"/>
    <col min="3" max="3" width="52.6328125" style="223" customWidth="1"/>
    <col min="4" max="4" width="12.81640625" style="223" customWidth="1"/>
    <col min="5" max="5" width="9.26953125" style="248" bestFit="1" customWidth="1"/>
    <col min="6" max="6" width="24.1796875" style="223" customWidth="1"/>
    <col min="7" max="7" width="23.36328125" style="224" customWidth="1"/>
    <col min="8" max="8" width="39.453125" style="223" customWidth="1"/>
    <col min="9" max="16384" width="9.1796875" style="223"/>
  </cols>
  <sheetData>
    <row r="1" spans="1:8" ht="24" thickBot="1" x14ac:dyDescent="0.4">
      <c r="A1" s="432" t="s">
        <v>194</v>
      </c>
      <c r="B1" s="432"/>
      <c r="C1" s="432"/>
      <c r="D1" s="396" t="s">
        <v>72</v>
      </c>
      <c r="E1" s="397"/>
    </row>
    <row r="2" spans="1:8" s="228" customFormat="1" ht="31.5" thickTop="1" x14ac:dyDescent="0.35">
      <c r="A2" s="225" t="s">
        <v>36</v>
      </c>
      <c r="B2" s="204" t="s">
        <v>13</v>
      </c>
      <c r="C2" s="205" t="s">
        <v>37</v>
      </c>
      <c r="D2" s="205" t="s">
        <v>0</v>
      </c>
      <c r="E2" s="205" t="s">
        <v>38</v>
      </c>
      <c r="F2" s="205" t="s">
        <v>40</v>
      </c>
      <c r="G2" s="226" t="s">
        <v>41</v>
      </c>
      <c r="H2" s="227" t="s">
        <v>79</v>
      </c>
    </row>
    <row r="3" spans="1:8" ht="49" customHeight="1" x14ac:dyDescent="0.35">
      <c r="A3" s="229">
        <v>1</v>
      </c>
      <c r="B3" s="230" t="s">
        <v>136</v>
      </c>
      <c r="C3" s="230" t="str">
        <f>VLOOKUP(B3,'Summary of all kit Items'!$B$4:$F$93,2,FALSE)</f>
        <v xml:space="preserve">Stainless Steel
Inner dia. (mm) + 1%: 225; Depth mm:105; minimum Weight (g): 350; min thickness (mm): 2 </v>
      </c>
      <c r="D3" s="231" t="s">
        <v>42</v>
      </c>
      <c r="E3" s="231">
        <v>1</v>
      </c>
      <c r="F3" s="231">
        <f>VLOOKUP(B3,'Summary of all kit Items'!$B$4:$G$93,6,FALSE)</f>
        <v>0</v>
      </c>
      <c r="G3" s="232">
        <f>F3*E3</f>
        <v>0</v>
      </c>
      <c r="H3" s="233">
        <f>VLOOKUP(B3,'Summary of all kit Items'!$B$4:$F$93,5,FALSE)</f>
        <v>0</v>
      </c>
    </row>
    <row r="4" spans="1:8" ht="49" customHeight="1" x14ac:dyDescent="0.35">
      <c r="A4" s="234">
        <v>2</v>
      </c>
      <c r="B4" s="235" t="s">
        <v>137</v>
      </c>
      <c r="C4" s="230" t="str">
        <f>VLOOKUP(B4,'Summary of all kit Items'!$B$4:$F$93,2,FALSE)</f>
        <v xml:space="preserve">Stainless Steel
Inner dia. (mm) + 1%: 225; Depth mm:105; minimum Weight (g): 150; min thickness (mm): 1.2 </v>
      </c>
      <c r="D4" s="236" t="s">
        <v>42</v>
      </c>
      <c r="E4" s="236">
        <v>1</v>
      </c>
      <c r="F4" s="231">
        <f>VLOOKUP(B4,'Summary of all kit Items'!$B$4:$G$93,6,FALSE)</f>
        <v>0</v>
      </c>
      <c r="G4" s="232">
        <f t="shared" ref="G4:G11" si="0">F4*E4</f>
        <v>0</v>
      </c>
      <c r="H4" s="233">
        <f>VLOOKUP(B4,'Summary of all kit Items'!$B$4:$F$93,5,FALSE)</f>
        <v>0</v>
      </c>
    </row>
    <row r="5" spans="1:8" ht="49" customHeight="1" x14ac:dyDescent="0.35">
      <c r="A5" s="234">
        <v>3</v>
      </c>
      <c r="B5" s="235" t="s">
        <v>138</v>
      </c>
      <c r="C5" s="230" t="str">
        <f>VLOOKUP(B5,'Summary of all kit Items'!$B$4:$F$93,2,FALSE)</f>
        <v xml:space="preserve">Stainless Steel
Inner dia. (mm) + 1%: 170; Depth mm: 83; minimum Weight (g): 180; min thickness (mm): 1 </v>
      </c>
      <c r="D5" s="236" t="s">
        <v>42</v>
      </c>
      <c r="E5" s="236">
        <v>1</v>
      </c>
      <c r="F5" s="231">
        <f>VLOOKUP(B5,'Summary of all kit Items'!$B$4:$G$93,6,FALSE)</f>
        <v>0</v>
      </c>
      <c r="G5" s="232">
        <f t="shared" si="0"/>
        <v>0</v>
      </c>
      <c r="H5" s="233">
        <f>VLOOKUP(B5,'Summary of all kit Items'!$B$4:$F$93,5,FALSE)</f>
        <v>0</v>
      </c>
    </row>
    <row r="6" spans="1:8" ht="49" customHeight="1" x14ac:dyDescent="0.35">
      <c r="A6" s="234">
        <v>4</v>
      </c>
      <c r="B6" s="235" t="s">
        <v>139</v>
      </c>
      <c r="C6" s="230" t="str">
        <f>VLOOKUP(B6,'Summary of all kit Items'!$B$4:$F$93,2,FALSE)</f>
        <v xml:space="preserve">Stainless Steel
Inner dia. (mm) + 1%: 160; Depth mm: 75; minimum Weight (g): 175; min thickness (mm): 0.7 </v>
      </c>
      <c r="D6" s="236" t="s">
        <v>42</v>
      </c>
      <c r="E6" s="236">
        <v>1</v>
      </c>
      <c r="F6" s="231">
        <f>VLOOKUP(B6,'Summary of all kit Items'!$B$4:$G$93,6,FALSE)</f>
        <v>0</v>
      </c>
      <c r="G6" s="232">
        <f t="shared" si="0"/>
        <v>0</v>
      </c>
      <c r="H6" s="233">
        <f>VLOOKUP(B6,'Summary of all kit Items'!$B$4:$F$93,5,FALSE)</f>
        <v>0</v>
      </c>
    </row>
    <row r="7" spans="1:8" ht="49" customHeight="1" x14ac:dyDescent="0.35">
      <c r="A7" s="234">
        <v>5</v>
      </c>
      <c r="B7" s="235" t="s">
        <v>126</v>
      </c>
      <c r="C7" s="230" t="str">
        <f>VLOOKUP(B7,'Summary of all kit Items'!$B$4:$F$93,2,FALSE)</f>
        <v xml:space="preserve">Stainless Steel
Inner dia. (mm) + 1%: 280/220; Depth mm: 32; minimum Weight (g): 205 per pcs; min thickness (mm): </v>
      </c>
      <c r="D7" s="236" t="s">
        <v>42</v>
      </c>
      <c r="E7" s="236">
        <v>3</v>
      </c>
      <c r="F7" s="231">
        <f>VLOOKUP(B7,'Summary of all kit Items'!$B$4:$G$93,6,FALSE)</f>
        <v>0</v>
      </c>
      <c r="G7" s="232">
        <f t="shared" si="0"/>
        <v>0</v>
      </c>
      <c r="H7" s="233">
        <f>VLOOKUP(B7,'Summary of all kit Items'!$B$4:$F$93,5,FALSE)</f>
        <v>0</v>
      </c>
    </row>
    <row r="8" spans="1:8" ht="49" customHeight="1" x14ac:dyDescent="0.35">
      <c r="A8" s="234">
        <v>6</v>
      </c>
      <c r="B8" s="235" t="s">
        <v>14</v>
      </c>
      <c r="C8" s="230" t="str">
        <f>VLOOKUP(B8,'Summary of all kit Items'!$B$4:$F$93,2,FALSE)</f>
        <v>Inner dia. (mm) + 1%: 90; Depth mm: 36; minimum Weight (g): 75 per pcs; min thickness (mm): 1.2</v>
      </c>
      <c r="D8" s="236" t="s">
        <v>42</v>
      </c>
      <c r="E8" s="236">
        <v>2</v>
      </c>
      <c r="F8" s="231">
        <f>VLOOKUP(B8,'Summary of all kit Items'!$B$4:$G$93,6,FALSE)</f>
        <v>0</v>
      </c>
      <c r="G8" s="232">
        <f t="shared" si="0"/>
        <v>0</v>
      </c>
      <c r="H8" s="233">
        <f>VLOOKUP(B8,'Summary of all kit Items'!$B$4:$F$93,5,FALSE)</f>
        <v>0</v>
      </c>
    </row>
    <row r="9" spans="1:8" ht="49" customHeight="1" x14ac:dyDescent="0.35">
      <c r="A9" s="234">
        <v>7</v>
      </c>
      <c r="B9" s="235" t="s">
        <v>15</v>
      </c>
      <c r="C9" s="230" t="str">
        <f>VLOOKUP(B9,'Summary of all kit Items'!$B$4:$F$93,2,FALSE)</f>
        <v>Inner dia. (mm) + 1%: 70/50; Depth mm: 80; minimum Weight (g): 50 per pcs; min thickness (mm): 1.2</v>
      </c>
      <c r="D9" s="236" t="s">
        <v>42</v>
      </c>
      <c r="E9" s="236">
        <v>2</v>
      </c>
      <c r="F9" s="231">
        <f>VLOOKUP(B9,'Summary of all kit Items'!$B$4:$G$93,6,FALSE)</f>
        <v>0</v>
      </c>
      <c r="G9" s="232">
        <f t="shared" si="0"/>
        <v>0</v>
      </c>
      <c r="H9" s="233">
        <f>VLOOKUP(B9,'Summary of all kit Items'!$B$4:$F$93,5,FALSE)</f>
        <v>0</v>
      </c>
    </row>
    <row r="10" spans="1:8" ht="49" customHeight="1" x14ac:dyDescent="0.35">
      <c r="A10" s="234">
        <v>8</v>
      </c>
      <c r="B10" s="235" t="s">
        <v>16</v>
      </c>
      <c r="C10" s="230" t="str">
        <f>VLOOKUP(B10,'Summary of all kit Items'!$B$4:$F$93,2,FALSE)</f>
        <v xml:space="preserve">minimum Weight (g): 105 per pcs; </v>
      </c>
      <c r="D10" s="236" t="s">
        <v>42</v>
      </c>
      <c r="E10" s="236">
        <v>1</v>
      </c>
      <c r="F10" s="231">
        <f>VLOOKUP(B10,'Summary of all kit Items'!$B$4:$G$93,6,FALSE)</f>
        <v>0</v>
      </c>
      <c r="G10" s="232">
        <f t="shared" si="0"/>
        <v>0</v>
      </c>
      <c r="H10" s="233">
        <f>VLOOKUP(B10,'Summary of all kit Items'!$B$4:$F$93,5,FALSE)</f>
        <v>0</v>
      </c>
    </row>
    <row r="11" spans="1:8" ht="31" x14ac:dyDescent="0.35">
      <c r="A11" s="234">
        <v>9</v>
      </c>
      <c r="B11" s="235" t="s">
        <v>17</v>
      </c>
      <c r="C11" s="230" t="str">
        <f>VLOOKUP(B11,'Summary of all kit Items'!$B$4:$F$93,2,FALSE)</f>
        <v xml:space="preserve">minimum Weight (g): 105 per pcs; </v>
      </c>
      <c r="D11" s="236" t="s">
        <v>42</v>
      </c>
      <c r="E11" s="236">
        <v>1</v>
      </c>
      <c r="F11" s="231">
        <f>VLOOKUP(B11,'Summary of all kit Items'!$B$4:$G$93,6,FALSE)</f>
        <v>0</v>
      </c>
      <c r="G11" s="232">
        <f t="shared" si="0"/>
        <v>0</v>
      </c>
      <c r="H11" s="233">
        <f>VLOOKUP(B11,'Summary of all kit Items'!$B$4:$F$93,5,FALSE)</f>
        <v>0</v>
      </c>
    </row>
    <row r="12" spans="1:8" ht="31" x14ac:dyDescent="0.35">
      <c r="A12" s="234">
        <v>10</v>
      </c>
      <c r="B12" s="235" t="s">
        <v>229</v>
      </c>
      <c r="C12" s="230" t="str">
        <f>VLOOKUP(B12,'Summary of all kit Items'!$B$4:$F$93,2,FALSE)</f>
        <v>Polyester PVC coating fabric ,to keep kitchen kits, Zipper lock with strap, Blue with Plan logo</v>
      </c>
      <c r="D12" s="236" t="s">
        <v>42</v>
      </c>
      <c r="E12" s="236">
        <v>1</v>
      </c>
      <c r="F12" s="231">
        <f>VLOOKUP(B12,'Summary of all kit Items'!$B$4:$G$93,6,FALSE)</f>
        <v>0</v>
      </c>
      <c r="G12" s="232">
        <f t="shared" ref="G12" si="1">F12*E12</f>
        <v>0</v>
      </c>
      <c r="H12" s="233">
        <f>VLOOKUP(B12,'Summary of all kit Items'!$B$4:$F$93,5,FALSE)</f>
        <v>0</v>
      </c>
    </row>
    <row r="13" spans="1:8" ht="31" customHeight="1" x14ac:dyDescent="0.35">
      <c r="A13" s="428" t="s">
        <v>8</v>
      </c>
      <c r="B13" s="429"/>
      <c r="C13" s="429"/>
      <c r="D13" s="429"/>
      <c r="E13" s="429"/>
      <c r="F13" s="237"/>
      <c r="G13" s="238">
        <f>SUM(G3:G12)</f>
        <v>0</v>
      </c>
      <c r="H13" s="239"/>
    </row>
    <row r="14" spans="1:8" ht="31" customHeight="1" x14ac:dyDescent="0.35">
      <c r="A14" s="428" t="s">
        <v>9</v>
      </c>
      <c r="B14" s="429"/>
      <c r="C14" s="429"/>
      <c r="D14" s="429"/>
      <c r="E14" s="429"/>
      <c r="F14" s="237"/>
      <c r="G14" s="238">
        <f>G13*0.13</f>
        <v>0</v>
      </c>
      <c r="H14" s="239"/>
    </row>
    <row r="15" spans="1:8" ht="31" customHeight="1" thickBot="1" x14ac:dyDescent="0.4">
      <c r="A15" s="430" t="s">
        <v>10</v>
      </c>
      <c r="B15" s="431"/>
      <c r="C15" s="431"/>
      <c r="D15" s="431"/>
      <c r="E15" s="431"/>
      <c r="F15" s="240"/>
      <c r="G15" s="241">
        <f>G14+G13</f>
        <v>0</v>
      </c>
      <c r="H15" s="242"/>
    </row>
    <row r="16" spans="1:8" ht="16" thickBot="1" x14ac:dyDescent="0.4">
      <c r="A16" s="243"/>
      <c r="B16" s="244"/>
      <c r="C16" s="244"/>
      <c r="D16" s="244"/>
      <c r="E16" s="245"/>
      <c r="F16" s="244"/>
      <c r="G16" s="246"/>
      <c r="H16" s="247"/>
    </row>
    <row r="17" spans="1:8" s="29" customFormat="1" ht="34.5" customHeight="1" thickBot="1" x14ac:dyDescent="0.4">
      <c r="A17" s="365" t="s">
        <v>175</v>
      </c>
      <c r="B17" s="366"/>
      <c r="C17" s="367">
        <f>'Summary of all kit Items'!C100:G100</f>
        <v>0</v>
      </c>
      <c r="D17" s="367"/>
      <c r="E17" s="367"/>
      <c r="F17" s="367"/>
      <c r="G17" s="368"/>
      <c r="H17" s="63"/>
    </row>
    <row r="18" spans="1:8" s="29" customFormat="1" ht="34.5" customHeight="1" thickBot="1" x14ac:dyDescent="0.4">
      <c r="A18" s="385" t="s">
        <v>176</v>
      </c>
      <c r="B18" s="386"/>
      <c r="C18" s="367">
        <f>'Summary of all kit Items'!C101:G101</f>
        <v>0</v>
      </c>
      <c r="D18" s="367"/>
      <c r="E18" s="367"/>
      <c r="F18" s="367"/>
      <c r="G18" s="368"/>
      <c r="H18" s="63"/>
    </row>
    <row r="19" spans="1:8" s="29" customFormat="1" ht="49" customHeight="1" thickBot="1" x14ac:dyDescent="0.4">
      <c r="A19" s="387" t="s">
        <v>177</v>
      </c>
      <c r="B19" s="388"/>
      <c r="C19" s="416">
        <f>'Summary of all kit Items'!C102:G102</f>
        <v>0</v>
      </c>
      <c r="D19" s="416"/>
      <c r="E19" s="416"/>
      <c r="F19" s="416"/>
      <c r="G19" s="417"/>
      <c r="H19" s="63"/>
    </row>
    <row r="20" spans="1:8" s="29" customFormat="1" ht="15" thickBot="1" x14ac:dyDescent="0.4">
      <c r="A20" s="89"/>
      <c r="B20" s="90"/>
      <c r="C20" s="91"/>
      <c r="D20" s="92"/>
      <c r="E20" s="92"/>
      <c r="F20" s="93"/>
      <c r="G20" s="92"/>
      <c r="H20" s="94"/>
    </row>
  </sheetData>
  <sheetProtection algorithmName="SHA-512" hashValue="QHONycf4HH0m7B6Eigvr9QeFjgS3lt70v2uAO8EO+xbaDYhV9fjZ68oU4SKZ3vb2TBOKqOO8XyVlI0eidJqvXg==" saltValue="Gcy9ly3Ln+JpEHT7U4Royw==" spinCount="100000" sheet="1" objects="1" scenarios="1" formatColumns="0" formatRows="0"/>
  <mergeCells count="11">
    <mergeCell ref="A13:E13"/>
    <mergeCell ref="A14:E14"/>
    <mergeCell ref="A15:E15"/>
    <mergeCell ref="A1:C1"/>
    <mergeCell ref="D1:E1"/>
    <mergeCell ref="A17:B17"/>
    <mergeCell ref="C17:G17"/>
    <mergeCell ref="A18:B18"/>
    <mergeCell ref="C18:G18"/>
    <mergeCell ref="A19:B19"/>
    <mergeCell ref="C19:G19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FF78D-0071-49B9-AA00-AF3177434104}">
  <sheetPr>
    <tabColor theme="8" tint="0.39997558519241921"/>
    <pageSetUpPr fitToPage="1"/>
  </sheetPr>
  <dimension ref="A1:H33"/>
  <sheetViews>
    <sheetView showGridLines="0" showZeros="0" zoomScale="85" zoomScaleNormal="85" workbookViewId="0">
      <pane ySplit="2" topLeftCell="A3" activePane="bottomLeft" state="frozen"/>
      <selection activeCell="G13" sqref="G13"/>
      <selection pane="bottomLeft" activeCell="C6" sqref="C6"/>
    </sheetView>
  </sheetViews>
  <sheetFormatPr defaultColWidth="9.1796875" defaultRowHeight="13" x14ac:dyDescent="0.35"/>
  <cols>
    <col min="1" max="1" width="5.453125" style="253" customWidth="1"/>
    <col min="2" max="2" width="21.1796875" style="253" customWidth="1"/>
    <col min="3" max="3" width="63.453125" style="253" customWidth="1"/>
    <col min="4" max="4" width="6.81640625" style="253" customWidth="1"/>
    <col min="5" max="5" width="10.54296875" style="253" customWidth="1"/>
    <col min="6" max="6" width="17.54296875" style="285" customWidth="1"/>
    <col min="7" max="7" width="21" style="253" customWidth="1"/>
    <col min="8" max="8" width="36.54296875" style="253" customWidth="1"/>
    <col min="9" max="16384" width="9.1796875" style="253"/>
  </cols>
  <sheetData>
    <row r="1" spans="1:8" ht="24.65" customHeight="1" thickBot="1" x14ac:dyDescent="0.4">
      <c r="A1" s="433" t="s">
        <v>196</v>
      </c>
      <c r="B1" s="434"/>
      <c r="C1" s="434"/>
      <c r="D1" s="434"/>
      <c r="E1" s="249"/>
      <c r="F1" s="250"/>
      <c r="G1" s="251"/>
      <c r="H1" s="252"/>
    </row>
    <row r="2" spans="1:8" s="259" customFormat="1" ht="32.75" customHeight="1" thickTop="1" thickBot="1" x14ac:dyDescent="0.4">
      <c r="A2" s="254" t="s">
        <v>98</v>
      </c>
      <c r="B2" s="255" t="s">
        <v>20</v>
      </c>
      <c r="C2" s="256" t="s">
        <v>121</v>
      </c>
      <c r="D2" s="256" t="s">
        <v>0</v>
      </c>
      <c r="E2" s="256" t="s">
        <v>38</v>
      </c>
      <c r="F2" s="257" t="s">
        <v>77</v>
      </c>
      <c r="G2" s="257" t="s">
        <v>100</v>
      </c>
      <c r="H2" s="258" t="s">
        <v>79</v>
      </c>
    </row>
    <row r="3" spans="1:8" ht="15" customHeight="1" thickTop="1" x14ac:dyDescent="0.35">
      <c r="A3" s="260" t="s">
        <v>4</v>
      </c>
      <c r="B3" s="435" t="s">
        <v>101</v>
      </c>
      <c r="C3" s="436"/>
      <c r="D3" s="436"/>
      <c r="E3" s="437"/>
      <c r="F3" s="261"/>
      <c r="G3" s="262"/>
      <c r="H3" s="263"/>
    </row>
    <row r="4" spans="1:8" ht="25.4" customHeight="1" x14ac:dyDescent="0.35">
      <c r="A4" s="264">
        <v>1</v>
      </c>
      <c r="B4" s="265" t="s">
        <v>143</v>
      </c>
      <c r="C4" s="266" t="str">
        <f>VLOOKUP(B4,'Summary of all kit Items'!$B$4:$F$93,2,FALSE)</f>
        <v>Hard back exercise book, 120 pages lining, 60 gsm, A4 size</v>
      </c>
      <c r="D4" s="267" t="s">
        <v>48</v>
      </c>
      <c r="E4" s="268">
        <v>5</v>
      </c>
      <c r="F4" s="269">
        <f>VLOOKUP(B4,'Summary of all kit Items'!$B$4:$G$93,6,FALSE)</f>
        <v>0</v>
      </c>
      <c r="G4" s="270">
        <f>F4*E4</f>
        <v>0</v>
      </c>
      <c r="H4" s="271">
        <f>VLOOKUP(B4,'Summary of all kit Items'!$B$4:$F$93,5,FALSE)</f>
        <v>0</v>
      </c>
    </row>
    <row r="5" spans="1:8" ht="25.4" customHeight="1" x14ac:dyDescent="0.35">
      <c r="A5" s="264">
        <v>2</v>
      </c>
      <c r="B5" s="265" t="s">
        <v>144</v>
      </c>
      <c r="C5" s="266" t="str">
        <f>VLOOKUP(B5,'Summary of all kit Items'!$B$4:$F$93,2,FALSE)</f>
        <v>Hard back exercise book , 60 pages lining, 60 gsm, B5 size</v>
      </c>
      <c r="D5" s="267" t="s">
        <v>48</v>
      </c>
      <c r="E5" s="268">
        <v>5</v>
      </c>
      <c r="F5" s="269">
        <f>VLOOKUP(B5,'Summary of all kit Items'!$B$4:$G$93,6,FALSE)</f>
        <v>0</v>
      </c>
      <c r="G5" s="270">
        <f t="shared" ref="G5:G25" si="0">F5*E5</f>
        <v>0</v>
      </c>
      <c r="H5" s="271">
        <f>VLOOKUP(B5,'Summary of all kit Items'!$B$4:$F$93,5,FALSE)</f>
        <v>0</v>
      </c>
    </row>
    <row r="6" spans="1:8" ht="25.4" customHeight="1" x14ac:dyDescent="0.35">
      <c r="A6" s="264">
        <v>3</v>
      </c>
      <c r="B6" s="265" t="s">
        <v>124</v>
      </c>
      <c r="C6" s="266" t="str">
        <f>VLOOKUP(B6,'Summary of all kit Items'!$B$4:$F$93,2,FALSE)</f>
        <v>HB pencil without rubber</v>
      </c>
      <c r="D6" s="267" t="s">
        <v>103</v>
      </c>
      <c r="E6" s="268">
        <v>12</v>
      </c>
      <c r="F6" s="269">
        <f>VLOOKUP(B6,'Summary of all kit Items'!$B$4:$G$93,6,FALSE)</f>
        <v>0</v>
      </c>
      <c r="G6" s="270">
        <f t="shared" si="0"/>
        <v>0</v>
      </c>
      <c r="H6" s="271">
        <f>VLOOKUP(B6,'Summary of all kit Items'!$B$4:$F$93,5,FALSE)</f>
        <v>0</v>
      </c>
    </row>
    <row r="7" spans="1:8" ht="25.4" customHeight="1" x14ac:dyDescent="0.35">
      <c r="A7" s="264">
        <v>4</v>
      </c>
      <c r="B7" s="265" t="s">
        <v>146</v>
      </c>
      <c r="C7" s="266" t="str">
        <f>VLOOKUP(B7,'Summary of all kit Items'!$B$4:$F$93,2,FALSE)</f>
        <v>Pencil sharpener (metallic), ordinary</v>
      </c>
      <c r="D7" s="267" t="s">
        <v>103</v>
      </c>
      <c r="E7" s="268">
        <v>2</v>
      </c>
      <c r="F7" s="269">
        <f>VLOOKUP(B7,'Summary of all kit Items'!$B$4:$G$93,6,FALSE)</f>
        <v>0</v>
      </c>
      <c r="G7" s="270">
        <f t="shared" si="0"/>
        <v>0</v>
      </c>
      <c r="H7" s="271">
        <f>VLOOKUP(B7,'Summary of all kit Items'!$B$4:$F$93,5,FALSE)</f>
        <v>0</v>
      </c>
    </row>
    <row r="8" spans="1:8" ht="25.4" customHeight="1" x14ac:dyDescent="0.35">
      <c r="A8" s="264">
        <v>5</v>
      </c>
      <c r="B8" s="265" t="s">
        <v>122</v>
      </c>
      <c r="C8" s="266" t="str">
        <f>VLOOKUP(B8,'Summary of all kit Items'!$B$4:$F$93,2,FALSE)</f>
        <v>Ball point pen, clear blue</v>
      </c>
      <c r="D8" s="267" t="s">
        <v>103</v>
      </c>
      <c r="E8" s="268">
        <v>6</v>
      </c>
      <c r="F8" s="269">
        <f>VLOOKUP(B8,'Summary of all kit Items'!$B$4:$G$93,6,FALSE)</f>
        <v>0</v>
      </c>
      <c r="G8" s="270">
        <f t="shared" si="0"/>
        <v>0</v>
      </c>
      <c r="H8" s="271">
        <f>VLOOKUP(B8,'Summary of all kit Items'!$B$4:$F$93,5,FALSE)</f>
        <v>0</v>
      </c>
    </row>
    <row r="9" spans="1:8" ht="25.4" customHeight="1" x14ac:dyDescent="0.35">
      <c r="A9" s="264">
        <v>6</v>
      </c>
      <c r="B9" s="265" t="s">
        <v>5</v>
      </c>
      <c r="C9" s="266" t="str">
        <f>VLOOKUP(B9,'Summary of all kit Items'!$B$4:$F$93,2,FALSE)</f>
        <v>Eraser, standard size, ordinary</v>
      </c>
      <c r="D9" s="267" t="s">
        <v>103</v>
      </c>
      <c r="E9" s="268">
        <v>2</v>
      </c>
      <c r="F9" s="269">
        <f>VLOOKUP(B9,'Summary of all kit Items'!$B$4:$G$93,6,FALSE)</f>
        <v>0</v>
      </c>
      <c r="G9" s="270">
        <f t="shared" si="0"/>
        <v>0</v>
      </c>
      <c r="H9" s="271">
        <f>VLOOKUP(B9,'Summary of all kit Items'!$B$4:$F$93,5,FALSE)</f>
        <v>0</v>
      </c>
    </row>
    <row r="10" spans="1:8" ht="25.4" customHeight="1" x14ac:dyDescent="0.35">
      <c r="A10" s="264">
        <v>7</v>
      </c>
      <c r="B10" s="265" t="s">
        <v>125</v>
      </c>
      <c r="C10" s="266" t="str">
        <f>VLOOKUP(B10,'Summary of all kit Items'!$B$4:$F$93,2,FALSE)</f>
        <v>Geometric box (ordinary with basic instruments)</v>
      </c>
      <c r="D10" s="267" t="s">
        <v>103</v>
      </c>
      <c r="E10" s="268">
        <v>1</v>
      </c>
      <c r="F10" s="269">
        <f>VLOOKUP(B10,'Summary of all kit Items'!$B$4:$G$93,6,FALSE)</f>
        <v>0</v>
      </c>
      <c r="G10" s="270">
        <f t="shared" si="0"/>
        <v>0</v>
      </c>
      <c r="H10" s="271">
        <f>VLOOKUP(B10,'Summary of all kit Items'!$B$4:$F$93,5,FALSE)</f>
        <v>0</v>
      </c>
    </row>
    <row r="11" spans="1:8" ht="16" customHeight="1" x14ac:dyDescent="0.35">
      <c r="A11" s="272" t="s">
        <v>6</v>
      </c>
      <c r="B11" s="438" t="s">
        <v>108</v>
      </c>
      <c r="C11" s="439"/>
      <c r="D11" s="439"/>
      <c r="E11" s="440"/>
      <c r="F11" s="269" t="s">
        <v>252</v>
      </c>
      <c r="G11" s="270"/>
      <c r="H11" s="271"/>
    </row>
    <row r="12" spans="1:8" ht="25.4" customHeight="1" x14ac:dyDescent="0.35">
      <c r="A12" s="264">
        <v>1</v>
      </c>
      <c r="B12" s="265" t="s">
        <v>55</v>
      </c>
      <c r="C12" s="266" t="str">
        <f>VLOOKUP(B12,'Summary of all kit Items'!$B$4:$F$93,2,FALSE)</f>
        <v>Stainless steel,  L: 7 cm, Good Quality</v>
      </c>
      <c r="D12" s="267" t="s">
        <v>103</v>
      </c>
      <c r="E12" s="268">
        <v>1</v>
      </c>
      <c r="F12" s="269">
        <f>VLOOKUP(B12,'Summary of all kit Items'!$B$4:$G$93,6,FALSE)</f>
        <v>0</v>
      </c>
      <c r="G12" s="270">
        <f t="shared" si="0"/>
        <v>0</v>
      </c>
      <c r="H12" s="271">
        <f>VLOOKUP(B12,'Summary of all kit Items'!$B$4:$F$93,5,FALSE)</f>
        <v>0</v>
      </c>
    </row>
    <row r="13" spans="1:8" ht="25.4" customHeight="1" x14ac:dyDescent="0.35">
      <c r="A13" s="264">
        <v>2</v>
      </c>
      <c r="B13" s="265" t="s">
        <v>253</v>
      </c>
      <c r="C13" s="266" t="str">
        <f>VLOOKUP(B13,'Summary of all kit Items'!$B$4:$F$93,2,FALSE)</f>
        <v>made of virgin plastic, 18 cm length</v>
      </c>
      <c r="D13" s="267" t="s">
        <v>103</v>
      </c>
      <c r="E13" s="268">
        <v>1</v>
      </c>
      <c r="F13" s="269">
        <f>VLOOKUP(B13,'Summary of all kit Items'!$B$4:$G$93,6,FALSE)</f>
        <v>0</v>
      </c>
      <c r="G13" s="270">
        <f t="shared" si="0"/>
        <v>0</v>
      </c>
      <c r="H13" s="271">
        <f>VLOOKUP(B13,'Summary of all kit Items'!$B$4:$F$93,5,FALSE)</f>
        <v>0</v>
      </c>
    </row>
    <row r="14" spans="1:8" ht="25.4" customHeight="1" x14ac:dyDescent="0.35">
      <c r="A14" s="264">
        <v>3</v>
      </c>
      <c r="B14" s="265" t="s">
        <v>21</v>
      </c>
      <c r="C14" s="266" t="str">
        <f>VLOOKUP(B14,'Summary of all kit Items'!$B$4:$F$93,2,FALSE)</f>
        <v>Cotton Multicolored hankies | Size 26 x 26CM</v>
      </c>
      <c r="D14" s="267" t="s">
        <v>103</v>
      </c>
      <c r="E14" s="268">
        <v>2</v>
      </c>
      <c r="F14" s="269">
        <f>VLOOKUP(B14,'Summary of all kit Items'!$B$4:$G$93,6,FALSE)</f>
        <v>0</v>
      </c>
      <c r="G14" s="270">
        <f t="shared" si="0"/>
        <v>0</v>
      </c>
      <c r="H14" s="271">
        <f>VLOOKUP(B14,'Summary of all kit Items'!$B$4:$F$93,5,FALSE)</f>
        <v>0</v>
      </c>
    </row>
    <row r="15" spans="1:8" ht="25.4" customHeight="1" x14ac:dyDescent="0.35">
      <c r="A15" s="264">
        <v>4</v>
      </c>
      <c r="B15" s="265" t="s">
        <v>147</v>
      </c>
      <c r="C15" s="266" t="str">
        <f>VLOOKUP(B15,'Summary of all kit Items'!$B$4:$F$93,2,FALSE)</f>
        <v>Water Bottel 1000 ML, Good Quality Plastic</v>
      </c>
      <c r="D15" s="267" t="s">
        <v>103</v>
      </c>
      <c r="E15" s="268">
        <v>1</v>
      </c>
      <c r="F15" s="269">
        <f>VLOOKUP(B15,'Summary of all kit Items'!$B$4:$G$93,6,FALSE)</f>
        <v>0</v>
      </c>
      <c r="G15" s="270">
        <f t="shared" si="0"/>
        <v>0</v>
      </c>
      <c r="H15" s="271">
        <f>VLOOKUP(B15,'Summary of all kit Items'!$B$4:$F$93,5,FALSE)</f>
        <v>0</v>
      </c>
    </row>
    <row r="16" spans="1:8" ht="25.4" customHeight="1" x14ac:dyDescent="0.35">
      <c r="A16" s="264">
        <v>5</v>
      </c>
      <c r="B16" s="265" t="s">
        <v>148</v>
      </c>
      <c r="C16" s="266" t="str">
        <f>VLOOKUP(B16,'Summary of all kit Items'!$B$4:$F$93,2,FALSE)</f>
        <v>Umbrella double fold - Durable , good quality</v>
      </c>
      <c r="D16" s="267" t="s">
        <v>103</v>
      </c>
      <c r="E16" s="268">
        <v>1</v>
      </c>
      <c r="F16" s="269">
        <f>VLOOKUP(B16,'Summary of all kit Items'!$B$4:$G$93,6,FALSE)</f>
        <v>0</v>
      </c>
      <c r="G16" s="270">
        <f t="shared" si="0"/>
        <v>0</v>
      </c>
      <c r="H16" s="271">
        <f>VLOOKUP(B16,'Summary of all kit Items'!$B$4:$F$93,5,FALSE)</f>
        <v>0</v>
      </c>
    </row>
    <row r="17" spans="1:8" ht="25.4" customHeight="1" x14ac:dyDescent="0.35">
      <c r="A17" s="264">
        <v>6</v>
      </c>
      <c r="B17" s="265" t="s">
        <v>109</v>
      </c>
      <c r="C17" s="266" t="str">
        <f>VLOOKUP(B17,'Summary of all kit Items'!$B$4:$F$93,2,FALSE)</f>
        <v>Solar study light with ac adapter and solar panel. 4 watt led and 4 volt solar panel. 6 - 8 hours battery backup.</v>
      </c>
      <c r="D17" s="267" t="s">
        <v>103</v>
      </c>
      <c r="E17" s="268">
        <v>1</v>
      </c>
      <c r="F17" s="269">
        <f>VLOOKUP(B17,'Summary of all kit Items'!$B$4:$G$93,6,FALSE)</f>
        <v>0</v>
      </c>
      <c r="G17" s="270">
        <f t="shared" si="0"/>
        <v>0</v>
      </c>
      <c r="H17" s="271">
        <f>VLOOKUP(B17,'Summary of all kit Items'!$B$4:$F$93,5,FALSE)</f>
        <v>0</v>
      </c>
    </row>
    <row r="18" spans="1:8" ht="25.4" customHeight="1" x14ac:dyDescent="0.35">
      <c r="A18" s="273">
        <v>7</v>
      </c>
      <c r="B18" s="274" t="s">
        <v>149</v>
      </c>
      <c r="C18" s="266" t="str">
        <f>VLOOKUP(B18,'Summary of all kit Items'!$B$4:$F$93,2,FALSE)</f>
        <v>Handwashing Soap, Antibacterial soap bar, Weight: 100g (like or equvalant to savlon, dettol, lifebuoy, etc.) brand is not our preference</v>
      </c>
      <c r="D18" s="267" t="s">
        <v>3</v>
      </c>
      <c r="E18" s="268">
        <v>2</v>
      </c>
      <c r="F18" s="269">
        <f>VLOOKUP(B18,'Summary of all kit Items'!$B$4:$G$93,6,FALSE)</f>
        <v>0</v>
      </c>
      <c r="G18" s="270">
        <f t="shared" si="0"/>
        <v>0</v>
      </c>
      <c r="H18" s="271">
        <f>VLOOKUP(B18,'Summary of all kit Items'!$B$4:$F$93,5,FALSE)</f>
        <v>0</v>
      </c>
    </row>
    <row r="19" spans="1:8" x14ac:dyDescent="0.35">
      <c r="A19" s="273">
        <v>8</v>
      </c>
      <c r="B19" s="275" t="s">
        <v>201</v>
      </c>
      <c r="C19" s="266" t="str">
        <f>VLOOKUP(B19,'Summary of all kit Items'!$B$4:$F$93,2,FALSE)</f>
        <v>Soft bristles, easy to hold</v>
      </c>
      <c r="D19" s="267" t="s">
        <v>3</v>
      </c>
      <c r="E19" s="268">
        <v>1</v>
      </c>
      <c r="F19" s="269">
        <f>VLOOKUP(B19,'Summary of all kit Items'!$B$4:$G$93,6,FALSE)</f>
        <v>0</v>
      </c>
      <c r="G19" s="270">
        <f t="shared" si="0"/>
        <v>0</v>
      </c>
      <c r="H19" s="271">
        <f>VLOOKUP(B19,'Summary of all kit Items'!$B$4:$F$93,5,FALSE)</f>
        <v>0</v>
      </c>
    </row>
    <row r="20" spans="1:8" x14ac:dyDescent="0.35">
      <c r="A20" s="273">
        <v>9</v>
      </c>
      <c r="B20" s="275" t="s">
        <v>155</v>
      </c>
      <c r="C20" s="266" t="str">
        <f>VLOOKUP(B20,'Summary of all kit Items'!$B$4:$F$93,2,FALSE)</f>
        <v xml:space="preserve">80gsm, Shelf life- at least one year expiry date </v>
      </c>
      <c r="D20" s="267" t="s">
        <v>3</v>
      </c>
      <c r="E20" s="268">
        <v>1</v>
      </c>
      <c r="F20" s="269">
        <f>VLOOKUP(B20,'Summary of all kit Items'!$B$4:$G$93,6,FALSE)</f>
        <v>0</v>
      </c>
      <c r="G20" s="270">
        <f>F20*E20</f>
        <v>0</v>
      </c>
      <c r="H20" s="271">
        <f>VLOOKUP(B20,'Summary of all kit Items'!$B$4:$F$93,5,FALSE)</f>
        <v>0</v>
      </c>
    </row>
    <row r="21" spans="1:8" ht="25.4" customHeight="1" x14ac:dyDescent="0.35">
      <c r="A21" s="273">
        <v>10</v>
      </c>
      <c r="B21" s="274" t="s">
        <v>150</v>
      </c>
      <c r="C21" s="266" t="str">
        <f>VLOOKUP(B21,'Summary of all kit Items'!$B$4:$F$93,2,FALSE)</f>
        <v xml:space="preserve">Underwear, cotton, standard size- Boys - Boxer </v>
      </c>
      <c r="D21" s="267" t="s">
        <v>111</v>
      </c>
      <c r="E21" s="268">
        <v>2</v>
      </c>
      <c r="F21" s="269">
        <f>VLOOKUP(B21,'Summary of all kit Items'!$B$4:$G$93,6,FALSE)</f>
        <v>0</v>
      </c>
      <c r="G21" s="270">
        <f t="shared" si="0"/>
        <v>0</v>
      </c>
      <c r="H21" s="271">
        <f>VLOOKUP(B21,'Summary of all kit Items'!$B$4:$F$93,5,FALSE)</f>
        <v>0</v>
      </c>
    </row>
    <row r="22" spans="1:8" ht="14.5" x14ac:dyDescent="0.35">
      <c r="A22" s="272" t="s">
        <v>7</v>
      </c>
      <c r="B22" s="438" t="s">
        <v>112</v>
      </c>
      <c r="C22" s="439"/>
      <c r="D22" s="439"/>
      <c r="E22" s="440"/>
      <c r="F22" s="269" t="s">
        <v>252</v>
      </c>
      <c r="G22" s="270"/>
      <c r="H22" s="271"/>
    </row>
    <row r="23" spans="1:8" ht="25.4" customHeight="1" x14ac:dyDescent="0.35">
      <c r="A23" s="264">
        <v>1</v>
      </c>
      <c r="B23" s="265" t="s">
        <v>151</v>
      </c>
      <c r="C23" s="266" t="str">
        <f>VLOOKUP(B23,'Summary of all kit Items'!$B$4:$F$93,2,FALSE)</f>
        <v>Cloth for Pant, terry cotton, color: dark blue- Boys</v>
      </c>
      <c r="D23" s="267" t="s">
        <v>114</v>
      </c>
      <c r="E23" s="276">
        <v>1.2</v>
      </c>
      <c r="F23" s="269">
        <f>VLOOKUP(B23,'Summary of all kit Items'!$B$4:$G$93,6,FALSE)</f>
        <v>0</v>
      </c>
      <c r="G23" s="270">
        <f t="shared" si="0"/>
        <v>0</v>
      </c>
      <c r="H23" s="271">
        <f>VLOOKUP(B23,'Summary of all kit Items'!$B$4:$F$93,5,FALSE)</f>
        <v>0</v>
      </c>
    </row>
    <row r="24" spans="1:8" ht="25.4" customHeight="1" x14ac:dyDescent="0.35">
      <c r="A24" s="264">
        <v>2</v>
      </c>
      <c r="B24" s="265" t="s">
        <v>152</v>
      </c>
      <c r="C24" s="266" t="str">
        <f>VLOOKUP(B24,'Summary of all kit Items'!$B$4:$F$93,2,FALSE)</f>
        <v xml:space="preserve">Cloth for Shirt, terry cotton, color: sky blue- Boys </v>
      </c>
      <c r="D24" s="267" t="s">
        <v>114</v>
      </c>
      <c r="E24" s="276">
        <v>1.5</v>
      </c>
      <c r="F24" s="269">
        <f>VLOOKUP(B24,'Summary of all kit Items'!$B$4:$G$93,6,FALSE)</f>
        <v>0</v>
      </c>
      <c r="G24" s="270">
        <f t="shared" si="0"/>
        <v>0</v>
      </c>
      <c r="H24" s="271">
        <f>VLOOKUP(B24,'Summary of all kit Items'!$B$4:$F$93,5,FALSE)</f>
        <v>0</v>
      </c>
    </row>
    <row r="25" spans="1:8" ht="25.4" customHeight="1" x14ac:dyDescent="0.35">
      <c r="A25" s="264">
        <v>3</v>
      </c>
      <c r="B25" s="265" t="s">
        <v>153</v>
      </c>
      <c r="C25" s="266" t="str">
        <f>VLOOKUP(B25,'Summary of all kit Items'!$B$4:$F$93,2,FALSE)</f>
        <v>School Backpack
2 Major Compartments with Good quality Zipper
Light weight, Water proof and durable 
Strong Strips with double stiching
Size: Both side pocket for carry water bottle
 for 5-13 Age group</v>
      </c>
      <c r="D25" s="267" t="s">
        <v>103</v>
      </c>
      <c r="E25" s="268">
        <v>1</v>
      </c>
      <c r="F25" s="269">
        <f>VLOOKUP(B25,'Summary of all kit Items'!$B$4:$G$93,6,FALSE)</f>
        <v>0</v>
      </c>
      <c r="G25" s="270">
        <f t="shared" si="0"/>
        <v>0</v>
      </c>
      <c r="H25" s="271">
        <f>VLOOKUP(B25,'Summary of all kit Items'!$B$4:$F$93,5,FALSE)</f>
        <v>0</v>
      </c>
    </row>
    <row r="26" spans="1:8" ht="25.4" customHeight="1" x14ac:dyDescent="0.35">
      <c r="A26" s="444" t="s">
        <v>117</v>
      </c>
      <c r="B26" s="445"/>
      <c r="C26" s="445"/>
      <c r="D26" s="445"/>
      <c r="E26" s="445"/>
      <c r="F26" s="446"/>
      <c r="G26" s="277">
        <f>SUM(G4:G25)</f>
        <v>0</v>
      </c>
      <c r="H26" s="271"/>
    </row>
    <row r="27" spans="1:8" ht="25.4" customHeight="1" x14ac:dyDescent="0.35">
      <c r="A27" s="444" t="s">
        <v>118</v>
      </c>
      <c r="B27" s="445"/>
      <c r="C27" s="445"/>
      <c r="D27" s="445"/>
      <c r="E27" s="445"/>
      <c r="F27" s="446"/>
      <c r="G27" s="277">
        <f>G26*13%</f>
        <v>0</v>
      </c>
      <c r="H27" s="271"/>
    </row>
    <row r="28" spans="1:8" ht="25.4" customHeight="1" thickBot="1" x14ac:dyDescent="0.4">
      <c r="A28" s="441" t="s">
        <v>10</v>
      </c>
      <c r="B28" s="442"/>
      <c r="C28" s="442"/>
      <c r="D28" s="442"/>
      <c r="E28" s="442"/>
      <c r="F28" s="443"/>
      <c r="G28" s="278">
        <f>G27+G26</f>
        <v>0</v>
      </c>
      <c r="H28" s="279"/>
    </row>
    <row r="29" spans="1:8" ht="13.5" thickBot="1" x14ac:dyDescent="0.4">
      <c r="A29" s="280"/>
      <c r="B29" s="281"/>
      <c r="C29" s="282"/>
      <c r="D29" s="283"/>
      <c r="E29" s="284"/>
      <c r="F29" s="250"/>
      <c r="G29" s="251"/>
      <c r="H29" s="252"/>
    </row>
    <row r="30" spans="1:8" s="29" customFormat="1" ht="34.5" customHeight="1" thickBot="1" x14ac:dyDescent="0.4">
      <c r="A30" s="365" t="s">
        <v>175</v>
      </c>
      <c r="B30" s="366"/>
      <c r="C30" s="367">
        <f>'Summary of all kit Items'!C100:G100</f>
        <v>0</v>
      </c>
      <c r="D30" s="367"/>
      <c r="E30" s="367"/>
      <c r="F30" s="367"/>
      <c r="G30" s="368"/>
      <c r="H30" s="63"/>
    </row>
    <row r="31" spans="1:8" s="29" customFormat="1" ht="34.5" customHeight="1" thickBot="1" x14ac:dyDescent="0.4">
      <c r="A31" s="385" t="s">
        <v>176</v>
      </c>
      <c r="B31" s="386"/>
      <c r="C31" s="367">
        <f>'Summary of all kit Items'!C101:G101</f>
        <v>0</v>
      </c>
      <c r="D31" s="367"/>
      <c r="E31" s="367"/>
      <c r="F31" s="367"/>
      <c r="G31" s="368"/>
      <c r="H31" s="63"/>
    </row>
    <row r="32" spans="1:8" s="29" customFormat="1" ht="49" customHeight="1" thickBot="1" x14ac:dyDescent="0.4">
      <c r="A32" s="387" t="s">
        <v>177</v>
      </c>
      <c r="B32" s="388"/>
      <c r="C32" s="416">
        <f>'Summary of all kit Items'!C102:G102</f>
        <v>0</v>
      </c>
      <c r="D32" s="416"/>
      <c r="E32" s="416"/>
      <c r="F32" s="416"/>
      <c r="G32" s="417"/>
      <c r="H32" s="63"/>
    </row>
    <row r="33" spans="1:8" s="29" customFormat="1" ht="15" thickBot="1" x14ac:dyDescent="0.4">
      <c r="A33" s="89"/>
      <c r="B33" s="90"/>
      <c r="C33" s="91"/>
      <c r="D33" s="92"/>
      <c r="E33" s="92"/>
      <c r="F33" s="93"/>
      <c r="G33" s="92"/>
      <c r="H33" s="94"/>
    </row>
  </sheetData>
  <sheetProtection algorithmName="SHA-512" hashValue="ib/kEIY9g6tp208ypdN0abzKBsQDzd7wpUD8YwHNRrnOfJ5nrkTerU4Wa0Q1+NFSPLvtAj3pYL+U+MDj82PWfQ==" saltValue="apyPNd//rWYXgLAAgc7fmQ==" spinCount="100000" sheet="1" objects="1" scenarios="1" formatColumns="0" formatRows="0"/>
  <autoFilter ref="A2:I28" xr:uid="{97A6BFF0-8459-4998-926B-01DCA4270516}"/>
  <mergeCells count="13">
    <mergeCell ref="A32:B32"/>
    <mergeCell ref="C32:G32"/>
    <mergeCell ref="A1:D1"/>
    <mergeCell ref="A30:B30"/>
    <mergeCell ref="C30:G30"/>
    <mergeCell ref="A31:B31"/>
    <mergeCell ref="C31:G31"/>
    <mergeCell ref="B3:E3"/>
    <mergeCell ref="B11:E11"/>
    <mergeCell ref="B22:E22"/>
    <mergeCell ref="A28:F28"/>
    <mergeCell ref="A27:F27"/>
    <mergeCell ref="A26:F26"/>
  </mergeCells>
  <pageMargins left="0.7" right="0.7" top="0.75" bottom="0.75" header="0.3" footer="0.3"/>
  <pageSetup scale="49" fitToHeight="10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2BA5E0CB4211478D567B0BEDB1B086" ma:contentTypeVersion="15" ma:contentTypeDescription="Create a new document." ma:contentTypeScope="" ma:versionID="ed0483d0e572098473cf73e168127cfd">
  <xsd:schema xmlns:xsd="http://www.w3.org/2001/XMLSchema" xmlns:xs="http://www.w3.org/2001/XMLSchema" xmlns:p="http://schemas.microsoft.com/office/2006/metadata/properties" xmlns:ns3="24624e3c-2a8e-4389-bcad-7f8aac32f599" xmlns:ns4="27003d10-db0d-4363-a90b-c011e5a2b6af" targetNamespace="http://schemas.microsoft.com/office/2006/metadata/properties" ma:root="true" ma:fieldsID="18a3e6bc892e91027bd61a15328bfd73" ns3:_="" ns4:_="">
    <xsd:import namespace="24624e3c-2a8e-4389-bcad-7f8aac32f599"/>
    <xsd:import namespace="27003d10-db0d-4363-a90b-c011e5a2b6a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24e3c-2a8e-4389-bcad-7f8aac32f59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03d10-db0d-4363-a90b-c011e5a2b6a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4624e3c-2a8e-4389-bcad-7f8aac32f599" xsi:nil="true"/>
  </documentManagement>
</p:properties>
</file>

<file path=customXml/itemProps1.xml><?xml version="1.0" encoding="utf-8"?>
<ds:datastoreItem xmlns:ds="http://schemas.openxmlformats.org/officeDocument/2006/customXml" ds:itemID="{4DA6C60A-C043-4A0B-8912-1C8EC9E09C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EE882E-2ACB-4DCA-B02F-2FCE2C617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624e3c-2a8e-4389-bcad-7f8aac32f599"/>
    <ds:schemaRef ds:uri="27003d10-db0d-4363-a90b-c011e5a2b6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820AA6-AC1B-410F-9E96-58068822CDC3}">
  <ds:schemaRefs>
    <ds:schemaRef ds:uri="http://schemas.microsoft.com/office/infopath/2007/PartnerControls"/>
    <ds:schemaRef ds:uri="http://schemas.microsoft.com/office/2006/metadata/properties"/>
    <ds:schemaRef ds:uri="24624e3c-2a8e-4389-bcad-7f8aac32f599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27003d10-db0d-4363-a90b-c011e5a2b6a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Overview</vt:lpstr>
      <vt:lpstr>Summary of all kit Items</vt:lpstr>
      <vt:lpstr>Hygiene Kit</vt:lpstr>
      <vt:lpstr>Dignity Kit</vt:lpstr>
      <vt:lpstr>Winterization Kit</vt:lpstr>
      <vt:lpstr>Shelter Kit</vt:lpstr>
      <vt:lpstr>Life Saving-NFI Kits </vt:lpstr>
      <vt:lpstr>Life Saving-Kitchen Kits</vt:lpstr>
      <vt:lpstr>Education Kit-Boys</vt:lpstr>
      <vt:lpstr>Education Kits-Girls</vt:lpstr>
      <vt:lpstr>MHM Kit</vt:lpstr>
      <vt:lpstr>'MHM Kit'!Print_Area</vt:lpstr>
      <vt:lpstr>'Hygiene Kit'!Print_Titles</vt:lpstr>
      <vt:lpstr>'MHM Kit'!Print_Titles</vt:lpstr>
      <vt:lpstr>'Summary of all kit Items'!Print_Titles</vt:lpstr>
      <vt:lpstr>'Winterization Kit'!Print_Titles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Poshak Roka</cp:lastModifiedBy>
  <cp:lastPrinted>2024-08-13T10:10:01Z</cp:lastPrinted>
  <dcterms:created xsi:type="dcterms:W3CDTF">2018-02-22T07:36:46Z</dcterms:created>
  <dcterms:modified xsi:type="dcterms:W3CDTF">2024-08-15T11:15:57Z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0x010100892BA5E0CB4211478D567B0BEDB1B086</vt:lpwstr>
  </property>
</Properties>
</file>